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430" windowHeight="9330"/>
  </bookViews>
  <sheets>
    <sheet name="Nevezési lista" sheetId="1" r:id="rId1"/>
    <sheet name="Munka1" sheetId="6" r:id="rId2"/>
    <sheet name="Versenyzők távonként" sheetId="3" r:id="rId3"/>
    <sheet name="Munka2" sheetId="5" r:id="rId4"/>
    <sheet name="Munka3" sheetId="7" r:id="rId5"/>
    <sheet name="Technikai" sheetId="2" r:id="rId6"/>
    <sheet name="Oktatási napló" sheetId="8" r:id="rId7"/>
  </sheets>
  <definedNames>
    <definedName name="_xlnm._FilterDatabase" localSheetId="0" hidden="1">'Nevezési lista'!$A$1:$AC$73</definedName>
    <definedName name="_xlnm.Print_Titles" localSheetId="6">'Oktatási napló'!$1:$5</definedName>
    <definedName name="_xlnm.Print_Titles" localSheetId="5">Technikai!$1:$1</definedName>
    <definedName name="_xlnm.Print_Area" localSheetId="0">'Nevezési lista'!$A$1:$O$69</definedName>
    <definedName name="_xlnm.Print_Area" localSheetId="6">'Oktatási napló'!$A$1:$D$105</definedName>
    <definedName name="_xlnm.Print_Area" localSheetId="5">Táblázat3[#All]</definedName>
  </definedNames>
  <calcPr calcId="124519"/>
  <fileRecoveryPr repairLoad="1"/>
</workbook>
</file>

<file path=xl/calcChain.xml><?xml version="1.0" encoding="utf-8"?>
<calcChain xmlns="http://schemas.openxmlformats.org/spreadsheetml/2006/main">
  <c r="W3" i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2" l="1"/>
  <c r="S76"/>
  <c r="Q40"/>
  <c r="T40"/>
  <c r="X40"/>
  <c r="G40"/>
  <c r="T54"/>
  <c r="X54"/>
  <c r="Q54"/>
  <c r="G54"/>
  <c r="G41"/>
  <c r="Q41"/>
  <c r="T41"/>
  <c r="X41"/>
  <c r="Q48"/>
  <c r="T48"/>
  <c r="X48"/>
  <c r="G48"/>
  <c r="U40" l="1"/>
  <c r="Y40" s="1"/>
  <c r="U54"/>
  <c r="Y54" s="1"/>
  <c r="U48"/>
  <c r="Y48" s="1"/>
  <c r="U41"/>
  <c r="Y41" s="1"/>
  <c r="X66"/>
  <c r="X18"/>
  <c r="X71"/>
  <c r="X59"/>
  <c r="X49"/>
  <c r="X45"/>
  <c r="X58"/>
  <c r="X57"/>
  <c r="X61"/>
  <c r="X69"/>
  <c r="X26"/>
  <c r="X67"/>
  <c r="X28"/>
  <c r="X63"/>
  <c r="X52"/>
  <c r="X64"/>
  <c r="X51"/>
  <c r="X34"/>
  <c r="X62"/>
  <c r="X73"/>
  <c r="X65"/>
  <c r="X22"/>
  <c r="X21"/>
  <c r="X12"/>
  <c r="X9"/>
  <c r="X33"/>
  <c r="X72"/>
  <c r="X15"/>
  <c r="Q18"/>
  <c r="Q53"/>
  <c r="Q15"/>
  <c r="Q68"/>
  <c r="Q37"/>
  <c r="Q14"/>
  <c r="Q72"/>
  <c r="Q55"/>
  <c r="Q31"/>
  <c r="Q33"/>
  <c r="Q36"/>
  <c r="Q39"/>
  <c r="Q24"/>
  <c r="Q9"/>
  <c r="Q12"/>
  <c r="Q21"/>
  <c r="Q22"/>
  <c r="Q65"/>
  <c r="Q6"/>
  <c r="Q66"/>
  <c r="Q38"/>
  <c r="Q27"/>
  <c r="Q29"/>
  <c r="Q50"/>
  <c r="Q10"/>
  <c r="Q5"/>
  <c r="Q13"/>
  <c r="Q8"/>
  <c r="Q73"/>
  <c r="Q62"/>
  <c r="Q11"/>
  <c r="Q34"/>
  <c r="Q2"/>
  <c r="Q51"/>
  <c r="Q64"/>
  <c r="Q46"/>
  <c r="Q32"/>
  <c r="Q43"/>
  <c r="Q70"/>
  <c r="Q23"/>
  <c r="Q52"/>
  <c r="Q47"/>
  <c r="Q44"/>
  <c r="Q25"/>
  <c r="Q42"/>
  <c r="Q63"/>
  <c r="Q17"/>
  <c r="Q3"/>
  <c r="Q28"/>
  <c r="Q67"/>
  <c r="Q26"/>
  <c r="Q69"/>
  <c r="Q20"/>
  <c r="Q61"/>
  <c r="Q57"/>
  <c r="Q58"/>
  <c r="Q45"/>
  <c r="Q35"/>
  <c r="Q49"/>
  <c r="Q16"/>
  <c r="Q19"/>
  <c r="Q59"/>
  <c r="Q7"/>
  <c r="Q4"/>
  <c r="Q60"/>
  <c r="Q56"/>
  <c r="Q71"/>
  <c r="Q30"/>
  <c r="T71"/>
  <c r="T56"/>
  <c r="T60"/>
  <c r="T4"/>
  <c r="T7"/>
  <c r="T59"/>
  <c r="T19"/>
  <c r="T16"/>
  <c r="T49"/>
  <c r="T35"/>
  <c r="T45"/>
  <c r="T58"/>
  <c r="T57"/>
  <c r="T61"/>
  <c r="T20"/>
  <c r="T69"/>
  <c r="T26"/>
  <c r="T67"/>
  <c r="T28"/>
  <c r="T3"/>
  <c r="T17"/>
  <c r="T63"/>
  <c r="T42"/>
  <c r="T25"/>
  <c r="T44"/>
  <c r="T47"/>
  <c r="T52"/>
  <c r="T23"/>
  <c r="T70"/>
  <c r="T43"/>
  <c r="T32"/>
  <c r="T46"/>
  <c r="T64"/>
  <c r="T51"/>
  <c r="T2"/>
  <c r="T34"/>
  <c r="T11"/>
  <c r="T62"/>
  <c r="T73"/>
  <c r="T8"/>
  <c r="T13"/>
  <c r="T5"/>
  <c r="T10"/>
  <c r="T50"/>
  <c r="T29"/>
  <c r="T27"/>
  <c r="T38"/>
  <c r="T66"/>
  <c r="T6"/>
  <c r="T65"/>
  <c r="T22"/>
  <c r="T21"/>
  <c r="T12"/>
  <c r="T9"/>
  <c r="T24"/>
  <c r="T39"/>
  <c r="T36"/>
  <c r="T33"/>
  <c r="T31"/>
  <c r="T55"/>
  <c r="T72"/>
  <c r="T14"/>
  <c r="T37"/>
  <c r="T68"/>
  <c r="T15"/>
  <c r="T53"/>
  <c r="T18"/>
  <c r="T30"/>
  <c r="G73"/>
  <c r="G15"/>
  <c r="Q76" l="1"/>
  <c r="U56"/>
  <c r="U7"/>
  <c r="U49"/>
  <c r="Y49" s="1"/>
  <c r="U57"/>
  <c r="Y57" s="1"/>
  <c r="U69"/>
  <c r="Y69" s="1"/>
  <c r="U28"/>
  <c r="U42"/>
  <c r="U43"/>
  <c r="U51"/>
  <c r="Y51" s="1"/>
  <c r="U62"/>
  <c r="Y62" s="1"/>
  <c r="U5"/>
  <c r="U29"/>
  <c r="U6"/>
  <c r="U12"/>
  <c r="U68"/>
  <c r="U18"/>
  <c r="Y18" s="1"/>
  <c r="U71"/>
  <c r="Y71" s="1"/>
  <c r="U36"/>
  <c r="U55"/>
  <c r="U37"/>
  <c r="U53"/>
  <c r="U59"/>
  <c r="Y59" s="1"/>
  <c r="U35"/>
  <c r="U61"/>
  <c r="Y61" s="1"/>
  <c r="U3"/>
  <c r="U25"/>
  <c r="U52"/>
  <c r="Y52" s="1"/>
  <c r="U32"/>
  <c r="U2"/>
  <c r="U73"/>
  <c r="Y73" s="1"/>
  <c r="U10"/>
  <c r="U27"/>
  <c r="U65"/>
  <c r="Y65" s="1"/>
  <c r="U9"/>
  <c r="Y9" s="1"/>
  <c r="U60"/>
  <c r="U19"/>
  <c r="U45"/>
  <c r="Y45" s="1"/>
  <c r="U26"/>
  <c r="U17"/>
  <c r="U44"/>
  <c r="U23"/>
  <c r="U46"/>
  <c r="U34"/>
  <c r="Y34" s="1"/>
  <c r="U8"/>
  <c r="U50"/>
  <c r="U38"/>
  <c r="U22"/>
  <c r="U33"/>
  <c r="U72"/>
  <c r="Y72" s="1"/>
  <c r="U30"/>
  <c r="U4"/>
  <c r="U16"/>
  <c r="U58"/>
  <c r="Y58" s="1"/>
  <c r="U20"/>
  <c r="U67"/>
  <c r="U63"/>
  <c r="Y63" s="1"/>
  <c r="U47"/>
  <c r="U70"/>
  <c r="U64"/>
  <c r="Y64" s="1"/>
  <c r="U11"/>
  <c r="U13"/>
  <c r="U66"/>
  <c r="Y66" s="1"/>
  <c r="U21"/>
  <c r="U39"/>
  <c r="U31"/>
  <c r="U14"/>
  <c r="U15"/>
  <c r="Y15" s="1"/>
  <c r="U24"/>
  <c r="X56"/>
  <c r="X60"/>
  <c r="X4"/>
  <c r="X7"/>
  <c r="X19"/>
  <c r="X16"/>
  <c r="X35"/>
  <c r="X20"/>
  <c r="X3"/>
  <c r="X17"/>
  <c r="X25"/>
  <c r="X44"/>
  <c r="X23"/>
  <c r="X70"/>
  <c r="X43"/>
  <c r="X32"/>
  <c r="X46"/>
  <c r="X2"/>
  <c r="X11"/>
  <c r="X8"/>
  <c r="X13"/>
  <c r="X5"/>
  <c r="X10"/>
  <c r="X50"/>
  <c r="X29"/>
  <c r="X27"/>
  <c r="X38"/>
  <c r="X6"/>
  <c r="X24"/>
  <c r="X39"/>
  <c r="X36"/>
  <c r="X31"/>
  <c r="X14"/>
  <c r="X37"/>
  <c r="X68"/>
  <c r="U76" l="1"/>
  <c r="X42"/>
  <c r="Y42" s="1"/>
  <c r="X55"/>
  <c r="Y55" s="1"/>
  <c r="Y12"/>
  <c r="X47"/>
  <c r="Y47" s="1"/>
  <c r="X53"/>
  <c r="Y53" s="1"/>
  <c r="Y44"/>
  <c r="Y39"/>
  <c r="Y13"/>
  <c r="Y24"/>
  <c r="Y25"/>
  <c r="Y23"/>
  <c r="Y50"/>
  <c r="Y33"/>
  <c r="Y20"/>
  <c r="Y70"/>
  <c r="Y31"/>
  <c r="Y5"/>
  <c r="Y36"/>
  <c r="Y10"/>
  <c r="Y37"/>
  <c r="Y8"/>
  <c r="Y60"/>
  <c r="Y26"/>
  <c r="Y46"/>
  <c r="Y38"/>
  <c r="Y4"/>
  <c r="Y67"/>
  <c r="Y43"/>
  <c r="Y29"/>
  <c r="Y56"/>
  <c r="Y32"/>
  <c r="Y27"/>
  <c r="Y14"/>
  <c r="Y35"/>
  <c r="Y19"/>
  <c r="Y17"/>
  <c r="Y22"/>
  <c r="Y16"/>
  <c r="Y11"/>
  <c r="Y21"/>
  <c r="Y7"/>
  <c r="Y28"/>
  <c r="Y6"/>
  <c r="Y3"/>
  <c r="Y2"/>
  <c r="Y68"/>
  <c r="K32"/>
  <c r="G32"/>
  <c r="K46"/>
  <c r="G46"/>
  <c r="K43" l="1"/>
  <c r="G43"/>
  <c r="G52"/>
  <c r="G61"/>
  <c r="G57"/>
  <c r="G36"/>
  <c r="G39"/>
  <c r="G24"/>
  <c r="K24"/>
  <c r="K39"/>
  <c r="K36"/>
  <c r="K6"/>
  <c r="G6"/>
  <c r="X30" l="1"/>
  <c r="G27"/>
  <c r="G25"/>
  <c r="G11"/>
  <c r="X76" l="1"/>
  <c r="W76" l="1"/>
  <c r="G4"/>
  <c r="G37" l="1"/>
  <c r="G71"/>
  <c r="G67"/>
  <c r="G55"/>
  <c r="G26"/>
  <c r="G65"/>
  <c r="G53"/>
  <c r="G28"/>
  <c r="G17"/>
  <c r="G3"/>
  <c r="G34"/>
  <c r="G68"/>
  <c r="G50"/>
  <c r="G8"/>
  <c r="G5"/>
  <c r="G7"/>
  <c r="G29"/>
  <c r="G56"/>
  <c r="G60"/>
  <c r="G59"/>
  <c r="G72"/>
  <c r="G42"/>
  <c r="G44"/>
  <c r="G47"/>
  <c r="G35"/>
  <c r="G33"/>
  <c r="G66"/>
  <c r="G38"/>
  <c r="G70"/>
  <c r="G23"/>
  <c r="G16"/>
  <c r="G19"/>
  <c r="G9"/>
  <c r="G12"/>
  <c r="G22"/>
  <c r="G21"/>
  <c r="G10"/>
  <c r="G2"/>
  <c r="G63"/>
  <c r="G45"/>
  <c r="G58"/>
  <c r="G64"/>
  <c r="G51"/>
  <c r="G49"/>
  <c r="G69"/>
  <c r="G18"/>
  <c r="G14"/>
  <c r="G13"/>
  <c r="G31"/>
  <c r="G30"/>
  <c r="G20"/>
  <c r="G62"/>
  <c r="K57" l="1"/>
  <c r="K27"/>
  <c r="K25"/>
  <c r="K11"/>
  <c r="K4"/>
  <c r="K37"/>
  <c r="K20"/>
  <c r="K30"/>
  <c r="K31"/>
  <c r="K13"/>
  <c r="K14"/>
  <c r="K18"/>
  <c r="K19"/>
  <c r="B7" i="5" l="1"/>
  <c r="C7" s="1"/>
  <c r="K38" i="1"/>
  <c r="K61" l="1"/>
  <c r="K52"/>
  <c r="K70"/>
  <c r="K23"/>
  <c r="K16"/>
  <c r="K9"/>
  <c r="K12"/>
  <c r="K22"/>
  <c r="K21"/>
  <c r="K10"/>
  <c r="K2"/>
  <c r="K63"/>
  <c r="K45"/>
  <c r="K58"/>
  <c r="K64"/>
  <c r="K51"/>
  <c r="K49"/>
  <c r="K69"/>
  <c r="K71" l="1"/>
  <c r="K67"/>
  <c r="K55"/>
  <c r="K26"/>
  <c r="K65"/>
  <c r="K53"/>
  <c r="K28"/>
  <c r="K17"/>
  <c r="K3"/>
  <c r="K34"/>
  <c r="K68"/>
  <c r="K50"/>
  <c r="K8"/>
  <c r="K5"/>
  <c r="K7"/>
  <c r="K29"/>
  <c r="K56"/>
  <c r="K60"/>
  <c r="K59"/>
  <c r="K72"/>
  <c r="K42"/>
  <c r="K44"/>
  <c r="K47"/>
  <c r="K35"/>
  <c r="K33"/>
  <c r="K66"/>
  <c r="K62"/>
  <c r="Y30"/>
  <c r="Y76" l="1"/>
  <c r="C8" i="5" s="1"/>
</calcChain>
</file>

<file path=xl/sharedStrings.xml><?xml version="1.0" encoding="utf-8"?>
<sst xmlns="http://schemas.openxmlformats.org/spreadsheetml/2006/main" count="1564" uniqueCount="416">
  <si>
    <t>Egyesület</t>
  </si>
  <si>
    <t>Íj kategória</t>
  </si>
  <si>
    <t>Nem</t>
  </si>
  <si>
    <t>Korosztály</t>
  </si>
  <si>
    <t>Születési év</t>
  </si>
  <si>
    <t>Nevezés időpontja</t>
  </si>
  <si>
    <t>TR-RB</t>
  </si>
  <si>
    <t>férfi</t>
  </si>
  <si>
    <t>szenior</t>
  </si>
  <si>
    <t>gyerek</t>
  </si>
  <si>
    <t>felnőtt</t>
  </si>
  <si>
    <t>Kanizsa Íjász Egyesület</t>
  </si>
  <si>
    <t>TR-LB</t>
  </si>
  <si>
    <t>Alsóörsi SE</t>
  </si>
  <si>
    <t>PB-HB</t>
  </si>
  <si>
    <t>CU</t>
  </si>
  <si>
    <t>Kapos IE</t>
  </si>
  <si>
    <t>OL</t>
  </si>
  <si>
    <t>serdülő</t>
  </si>
  <si>
    <t>BHIE</t>
  </si>
  <si>
    <t>kadet</t>
  </si>
  <si>
    <t>nő</t>
  </si>
  <si>
    <t>HU</t>
  </si>
  <si>
    <t>SegŐsdi H.Í.E.</t>
  </si>
  <si>
    <t>ifjúsági</t>
  </si>
  <si>
    <t>Zrínyi Nagypeterd</t>
  </si>
  <si>
    <t>PTE PEAC Íjász Szakosztály</t>
  </si>
  <si>
    <t>Hévíz SK</t>
  </si>
  <si>
    <t>Bakony ÍE</t>
  </si>
  <si>
    <t>BB</t>
  </si>
  <si>
    <t>Kulcsár Ernő</t>
  </si>
  <si>
    <t>Kulcsár Gergely Dániel</t>
  </si>
  <si>
    <t>Gájer Szilárd</t>
  </si>
  <si>
    <t>Sipos Sándor</t>
  </si>
  <si>
    <t>Pápista Csaba</t>
  </si>
  <si>
    <t>Molnár Ferenc</t>
  </si>
  <si>
    <t>Péter Zsolt</t>
  </si>
  <si>
    <t>Csóbor Benjámin</t>
  </si>
  <si>
    <t>Csóbor Tibor</t>
  </si>
  <si>
    <t>Fehér János László</t>
  </si>
  <si>
    <t>Hidasi Bálint</t>
  </si>
  <si>
    <t>Vilics Szabina</t>
  </si>
  <si>
    <t>Hermánn István</t>
  </si>
  <si>
    <t>Vörös Róbert</t>
  </si>
  <si>
    <t>Filó Lajos</t>
  </si>
  <si>
    <t>Szij  Zsolt</t>
  </si>
  <si>
    <t>Fülöp Árpád</t>
  </si>
  <si>
    <t>Erdei Renáta</t>
  </si>
  <si>
    <t>Szórády Ernő</t>
  </si>
  <si>
    <t>Major Péter</t>
  </si>
  <si>
    <t>Major András</t>
  </si>
  <si>
    <t>Kőszegi Zsolt</t>
  </si>
  <si>
    <t>Fucsák József</t>
  </si>
  <si>
    <t>Fila  Zsolt</t>
  </si>
  <si>
    <t>Belme Lajos</t>
  </si>
  <si>
    <t>Belme Szabolcs</t>
  </si>
  <si>
    <t>Babina Fruzsina</t>
  </si>
  <si>
    <t>Olajos Bálint László</t>
  </si>
  <si>
    <t>Olajos Zoltán</t>
  </si>
  <si>
    <t>Olajos Árpád</t>
  </si>
  <si>
    <t>Bogyó Gergő</t>
  </si>
  <si>
    <t>Horváth Gábor</t>
  </si>
  <si>
    <t>Horváth Márk</t>
  </si>
  <si>
    <t>Kovács Ákos</t>
  </si>
  <si>
    <t>Csáki Alpár</t>
  </si>
  <si>
    <t>Kiss Attila</t>
  </si>
  <si>
    <t>Pálmai Attila</t>
  </si>
  <si>
    <t>Pintér Péter</t>
  </si>
  <si>
    <t>Bencze Gábor</t>
  </si>
  <si>
    <t>Kornóczy Péter</t>
  </si>
  <si>
    <t>Gabnai Sándor</t>
  </si>
  <si>
    <t>Drávecz  Szabolcs</t>
  </si>
  <si>
    <t>Drávecz László</t>
  </si>
  <si>
    <t>József Richárd</t>
  </si>
  <si>
    <t>Név</t>
  </si>
  <si>
    <t>#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</si>
  <si>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</si>
  <si>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</si>
  <si>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</si>
  <si>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</si>
  <si>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</si>
  <si>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</si>
  <si>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</si>
  <si>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</si>
  <si>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</si>
  <si>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</si>
  <si>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</si>
  <si>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</si>
  <si>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</si>
  <si>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</si>
  <si>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</si>
  <si>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</si>
  <si>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</si>
  <si>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</si>
  <si>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</si>
  <si>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</si>
  <si>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</si>
  <si>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</si>
  <si>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</si>
  <si>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</si>
  <si>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</si>
  <si>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</si>
  <si>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</si>
  <si>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</si>
  <si>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</si>
  <si>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</si>
  <si>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</si>
  <si>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</si>
  <si>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</si>
  <si>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</si>
  <si>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</si>
  <si>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</si>
  <si>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</si>
  <si>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</si>
  <si>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</si>
  <si>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</si>
  <si>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</si>
  <si>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</si>
  <si>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</si>
  <si>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</si>
  <si>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Ellenőrizve</t>
  </si>
  <si>
    <t>TR-RBFSZ</t>
  </si>
  <si>
    <t>TR-RBFGY</t>
  </si>
  <si>
    <t>TR-RBFF</t>
  </si>
  <si>
    <t>TR-LBFF</t>
  </si>
  <si>
    <t>PB-HBFSZ</t>
  </si>
  <si>
    <t>CUFSZ</t>
  </si>
  <si>
    <t>OLFF</t>
  </si>
  <si>
    <t>TR-LBFS</t>
  </si>
  <si>
    <t>TR-RBFK</t>
  </si>
  <si>
    <t>TR-RBNF</t>
  </si>
  <si>
    <t>PB-HBFF</t>
  </si>
  <si>
    <t>HUFSZ</t>
  </si>
  <si>
    <t>TR-RBNI</t>
  </si>
  <si>
    <t>OLFS</t>
  </si>
  <si>
    <t>TR-RBNGY</t>
  </si>
  <si>
    <t>OLFGY</t>
  </si>
  <si>
    <t>CUFF</t>
  </si>
  <si>
    <t>CUFS</t>
  </si>
  <si>
    <t>PB-HBFS</t>
  </si>
  <si>
    <t>BBFF</t>
  </si>
  <si>
    <t>TR-RBFS</t>
  </si>
  <si>
    <t>Katjel</t>
  </si>
  <si>
    <t>Nevezési díj</t>
  </si>
  <si>
    <t>Táv</t>
  </si>
  <si>
    <t>Lőlap</t>
  </si>
  <si>
    <t>80*</t>
  </si>
  <si>
    <t>30</t>
  </si>
  <si>
    <t>80</t>
  </si>
  <si>
    <t>70</t>
  </si>
  <si>
    <t>122</t>
  </si>
  <si>
    <t>20</t>
  </si>
  <si>
    <t>10</t>
  </si>
  <si>
    <t>50</t>
  </si>
  <si>
    <t>Vass Viktor</t>
  </si>
  <si>
    <t>Vass Viktorné</t>
  </si>
  <si>
    <t>TR-LBFSZ</t>
  </si>
  <si>
    <t>TR-LBNSZ</t>
  </si>
  <si>
    <t>Kinizsi ÍE</t>
  </si>
  <si>
    <t>Wagner Károly</t>
  </si>
  <si>
    <t>Pálya</t>
  </si>
  <si>
    <t>1A</t>
  </si>
  <si>
    <t>1B</t>
  </si>
  <si>
    <t>2A</t>
  </si>
  <si>
    <t>2B</t>
  </si>
  <si>
    <t>3A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</si>
  <si>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</si>
  <si>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</si>
  <si>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</si>
  <si>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</si>
  <si>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</si>
  <si>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</si>
  <si>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</si>
  <si>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</si>
  <si>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</si>
  <si>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</si>
  <si>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</si>
  <si>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</si>
  <si>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</si>
  <si>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</si>
  <si>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</si>
  <si>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</si>
  <si>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</si>
  <si>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</si>
  <si>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</si>
  <si>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</si>
  <si>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</si>
  <si>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</si>
  <si>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</si>
  <si>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</si>
  <si>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</si>
  <si>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</si>
  <si>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</si>
  <si>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</si>
  <si>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20A</t>
  </si>
  <si>
    <t>21A</t>
  </si>
  <si>
    <t>22A</t>
  </si>
  <si>
    <t>23A</t>
  </si>
  <si>
    <t>23B</t>
  </si>
  <si>
    <t>24A</t>
  </si>
  <si>
    <t>24B</t>
  </si>
  <si>
    <t>25A</t>
  </si>
  <si>
    <t>25B</t>
  </si>
  <si>
    <t>26A</t>
  </si>
  <si>
    <t>26B</t>
  </si>
  <si>
    <t>27A</t>
  </si>
  <si>
    <t>Tolnai Tájak ÍE</t>
  </si>
  <si>
    <t>Marcali Turul ÍE</t>
  </si>
  <si>
    <t>Alisca Nyilai Í.E.</t>
  </si>
  <si>
    <t>Fizetve</t>
  </si>
  <si>
    <t>Kupa</t>
  </si>
  <si>
    <t>Arany</t>
  </si>
  <si>
    <t>Ezüst</t>
  </si>
  <si>
    <t>Bronz</t>
  </si>
  <si>
    <t>45.</t>
  </si>
  <si>
    <t>46.</t>
  </si>
  <si>
    <t>Helyezés</t>
  </si>
  <si>
    <t>Fekete Barna</t>
  </si>
  <si>
    <t>22B</t>
  </si>
  <si>
    <t>47.</t>
  </si>
  <si>
    <t>Fizet</t>
  </si>
  <si>
    <t>3B</t>
  </si>
  <si>
    <t>19B</t>
  </si>
  <si>
    <t>Wágner Károly</t>
  </si>
  <si>
    <t>Egyed Árpád</t>
  </si>
  <si>
    <t>Kapos Íjász egyesület</t>
  </si>
  <si>
    <t>CRB</t>
  </si>
  <si>
    <t>Felnőtt</t>
  </si>
  <si>
    <t>Seres Armand</t>
  </si>
  <si>
    <t>Nagy Jenő</t>
  </si>
  <si>
    <t>Vendég 
ebédek
 száma</t>
  </si>
  <si>
    <t>Versenyengedély 
száma</t>
  </si>
  <si>
    <t>Nagy Ferenc</t>
  </si>
  <si>
    <t>VSE</t>
  </si>
  <si>
    <t>Mobil</t>
  </si>
  <si>
    <t>Szenior</t>
  </si>
  <si>
    <t>Kökény Ármin József</t>
  </si>
  <si>
    <t>BHÍE</t>
  </si>
  <si>
    <t>nincs</t>
  </si>
  <si>
    <t>Hermann Gyula</t>
  </si>
  <si>
    <t>Hermann András</t>
  </si>
  <si>
    <t>Mecsek Íjász</t>
  </si>
  <si>
    <t>Pomozi Máté</t>
  </si>
  <si>
    <t>Ifjúsági</t>
  </si>
  <si>
    <t>Fila Zsolt Róbert</t>
  </si>
  <si>
    <t>Szíj Zsolt</t>
  </si>
  <si>
    <t>Fábos László Attila</t>
  </si>
  <si>
    <t>Lőcze Tibor</t>
  </si>
  <si>
    <t>Martinka Szabolcs</t>
  </si>
  <si>
    <t>Blázsovics Sándor</t>
  </si>
  <si>
    <t>Tóth Fedóra</t>
  </si>
  <si>
    <t>Serdülő</t>
  </si>
  <si>
    <t>Horváthné Kánya Krisztina</t>
  </si>
  <si>
    <t>n</t>
  </si>
  <si>
    <t>i</t>
  </si>
  <si>
    <t>Szenior   50 év és felette</t>
  </si>
  <si>
    <t>Felnőtt   18-49 év között</t>
  </si>
  <si>
    <t>Ifjúsági   15-17 év között</t>
  </si>
  <si>
    <t>Serdülő  12-14 év között</t>
  </si>
  <si>
    <t>Gyermek  8-11 év között</t>
  </si>
  <si>
    <t>Mini 7 év és alatta</t>
  </si>
  <si>
    <t>év 2015</t>
  </si>
  <si>
    <t>kor</t>
  </si>
  <si>
    <t>Gyermek</t>
  </si>
  <si>
    <t>Csizmazia Péter</t>
  </si>
  <si>
    <t>Alsóörs SE</t>
  </si>
  <si>
    <t>Szakál András</t>
  </si>
  <si>
    <t>Péterffy György</t>
  </si>
  <si>
    <t>Mini</t>
  </si>
  <si>
    <t>Kele Valentina</t>
  </si>
  <si>
    <t>ZAMISZ</t>
  </si>
  <si>
    <t>Kele Ferenc</t>
  </si>
  <si>
    <t>Buczkó Péter</t>
  </si>
  <si>
    <t>Németh Zsombor</t>
  </si>
  <si>
    <t>Cszerszegtomaji Sport Klub</t>
  </si>
  <si>
    <t>Ragoncsa Zoltán</t>
  </si>
  <si>
    <t>Ragoncsa Zétény</t>
  </si>
  <si>
    <t>Vektor IKSE Szigetvár</t>
  </si>
  <si>
    <t>Ragoncsa Réka</t>
  </si>
  <si>
    <t>Ragoncsa Rita</t>
  </si>
  <si>
    <t>Muczárt József</t>
  </si>
  <si>
    <t>Sólyom Íjász Zalaegerszeg</t>
  </si>
  <si>
    <t>Kozma László</t>
  </si>
  <si>
    <t>Megjegyzés</t>
  </si>
  <si>
    <t>irányzék nélküli csigás CB kategóriában indul</t>
  </si>
  <si>
    <t>Kovács Endre Zsolt</t>
  </si>
  <si>
    <t>F</t>
  </si>
  <si>
    <t>N</t>
  </si>
  <si>
    <t>GY</t>
  </si>
  <si>
    <t>I</t>
  </si>
  <si>
    <t>S</t>
  </si>
  <si>
    <t>SZ</t>
  </si>
  <si>
    <t>M</t>
  </si>
  <si>
    <t>Pénztárba</t>
  </si>
  <si>
    <t>Bokor Dániell</t>
  </si>
  <si>
    <t>Zorga Péter</t>
  </si>
  <si>
    <t>Üst László</t>
  </si>
  <si>
    <t>Marits Bálint</t>
  </si>
  <si>
    <t>Vörös Gyula</t>
  </si>
  <si>
    <t>Nagyatád</t>
  </si>
  <si>
    <t>Szemesi Balázs</t>
  </si>
  <si>
    <t>Andik Tamás</t>
  </si>
  <si>
    <t>Elekes Gergő</t>
  </si>
  <si>
    <t>Korcsoport</t>
  </si>
  <si>
    <t>Csigás szkópos (CU)</t>
  </si>
  <si>
    <t>Csigás vadászirányzékos (HU)</t>
  </si>
  <si>
    <t>Olimpiai (OL)</t>
  </si>
  <si>
    <t>Számszeríj (CRB)</t>
  </si>
  <si>
    <t>Barebow (BB)</t>
  </si>
  <si>
    <t>Vadászreflex (TR-RB)</t>
  </si>
  <si>
    <t>Longbow (TR-LB)</t>
  </si>
  <si>
    <t>Pusztai (PB-HB)</t>
  </si>
  <si>
    <t>Varga Edit</t>
  </si>
  <si>
    <t>Karó szine</t>
  </si>
  <si>
    <t>Fekete</t>
  </si>
  <si>
    <t>Izsáki Sándor</t>
  </si>
  <si>
    <t>Besenyei László</t>
  </si>
  <si>
    <t>Boronka 3D - 40 célos Íjászpróba
Marcali 2015 szeptember 13.</t>
  </si>
  <si>
    <t>BTE:</t>
  </si>
  <si>
    <t>Aláírásommal igazolom, hogy bisztonság technikai oktatásban részesültem.</t>
  </si>
  <si>
    <t>S.sz.</t>
  </si>
  <si>
    <t>Verseny engedély
 száma</t>
  </si>
  <si>
    <t>Aláírás</t>
  </si>
  <si>
    <t>CB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</si>
  <si>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</si>
  <si>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</si>
  <si>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</si>
  <si>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</si>
  <si>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</si>
  <si>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</si>
  <si>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</si>
  <si>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</si>
  <si>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</si>
  <si>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</si>
  <si>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</si>
  <si>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</si>
  <si>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</si>
  <si>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</si>
  <si>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</si>
  <si>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</si>
  <si>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</si>
  <si>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</si>
  <si>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</si>
  <si>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</si>
  <si>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</si>
  <si>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</si>
  <si>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</si>
  <si>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</si>
  <si>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</si>
  <si>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</si>
  <si>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</si>
  <si>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</si>
  <si>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</si>
  <si>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</si>
  <si>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</si>
  <si>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</si>
  <si>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Verseny engedély 
száma</t>
  </si>
  <si>
    <t>80.</t>
  </si>
  <si>
    <t>Pontszám</t>
  </si>
  <si>
    <t>Csop.</t>
  </si>
  <si>
    <t>Cu</t>
  </si>
  <si>
    <t>Horváth István</t>
  </si>
  <si>
    <t>Németh Gábor</t>
  </si>
  <si>
    <t>Fehér</t>
  </si>
  <si>
    <t>Kék</t>
  </si>
  <si>
    <t>Piros</t>
  </si>
  <si>
    <t>Schmidt Csaba</t>
  </si>
  <si>
    <t>Peytu</t>
  </si>
  <si>
    <t>Schmidt Tibor</t>
  </si>
  <si>
    <t>Drávecz Szabolcs</t>
  </si>
  <si>
    <t>Kiss Gergely</t>
  </si>
  <si>
    <t>SegŐsdi H.Í.E</t>
  </si>
  <si>
    <t>Koncz Csaba Árpád</t>
  </si>
  <si>
    <t>Koncz Csaba</t>
  </si>
  <si>
    <t>Schmidtné H. Gabriella</t>
  </si>
  <si>
    <t>Marcali Turul Íjász egyesület</t>
  </si>
  <si>
    <t>Krop Nándor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</si>
  <si>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</si>
  <si>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</si>
  <si>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</si>
  <si>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</si>
  <si>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</si>
  <si>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</si>
  <si>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</si>
  <si>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</si>
  <si>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</si>
  <si>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</si>
  <si>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</si>
  <si>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</si>
  <si>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</si>
  <si>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</si>
  <si>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</si>
  <si>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</si>
  <si>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</si>
  <si>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</si>
  <si>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</si>
  <si>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</si>
  <si>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Lángi Nóra</t>
  </si>
  <si>
    <t>Ebéd díja Össz</t>
  </si>
  <si>
    <t xml:space="preserve">Vendég-ebédet kér </t>
  </si>
  <si>
    <t xml:space="preserve">Vendég 
ebéd ára
 </t>
  </si>
  <si>
    <t>nevezési díj</t>
  </si>
  <si>
    <t>Kasszába
fizet</t>
  </si>
  <si>
    <t>Versenyző 
ebédet kér</t>
  </si>
  <si>
    <t>versenyző 
ebéd ára</t>
  </si>
  <si>
    <t>vendég 
ebéd [db]</t>
  </si>
  <si>
    <t>versenyző
ebéd</t>
  </si>
  <si>
    <t>Össz ebéd</t>
  </si>
  <si>
    <t>x</t>
  </si>
  <si>
    <t>Kovács Attila</t>
  </si>
  <si>
    <t>Ring SE</t>
  </si>
  <si>
    <t>fehér</t>
  </si>
  <si>
    <t>Kánya Attila</t>
  </si>
  <si>
    <t>Lázár Ákos</t>
  </si>
  <si>
    <t>Talabér Tibor</t>
  </si>
  <si>
    <t>Keszthely</t>
  </si>
</sst>
</file>

<file path=xl/styles.xml><?xml version="1.0" encoding="utf-8"?>
<styleSheet xmlns="http://schemas.openxmlformats.org/spreadsheetml/2006/main">
  <numFmts count="3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  <numFmt numFmtId="166" formatCode="#,##0\ &quot;Ft&quot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/>
    <xf numFmtId="0" fontId="18" fillId="0" borderId="10" xfId="0" applyFont="1" applyBorder="1"/>
    <xf numFmtId="49" fontId="0" fillId="0" borderId="0" xfId="0" applyNumberFormat="1"/>
    <xf numFmtId="0" fontId="16" fillId="0" borderId="0" xfId="0" applyFont="1"/>
    <xf numFmtId="0" fontId="0" fillId="0" borderId="10" xfId="0" applyBorder="1"/>
    <xf numFmtId="0" fontId="20" fillId="0" borderId="10" xfId="0" applyFont="1" applyFill="1" applyBorder="1"/>
    <xf numFmtId="0" fontId="19" fillId="0" borderId="12" xfId="0" applyFont="1" applyBorder="1"/>
    <xf numFmtId="0" fontId="19" fillId="0" borderId="13" xfId="0" applyFont="1" applyBorder="1"/>
    <xf numFmtId="49" fontId="19" fillId="0" borderId="13" xfId="0" applyNumberFormat="1" applyFont="1" applyBorder="1"/>
    <xf numFmtId="49" fontId="19" fillId="0" borderId="14" xfId="0" applyNumberFormat="1" applyFont="1" applyBorder="1"/>
    <xf numFmtId="0" fontId="18" fillId="0" borderId="15" xfId="0" applyFont="1" applyBorder="1"/>
    <xf numFmtId="49" fontId="18" fillId="0" borderId="10" xfId="0" applyNumberFormat="1" applyFont="1" applyBorder="1"/>
    <xf numFmtId="49" fontId="18" fillId="0" borderId="16" xfId="0" applyNumberFormat="1" applyFont="1" applyBorder="1"/>
    <xf numFmtId="0" fontId="18" fillId="0" borderId="17" xfId="0" applyFont="1" applyBorder="1"/>
    <xf numFmtId="0" fontId="18" fillId="0" borderId="11" xfId="0" applyFont="1" applyBorder="1"/>
    <xf numFmtId="49" fontId="18" fillId="0" borderId="11" xfId="0" applyNumberFormat="1" applyFont="1" applyBorder="1"/>
    <xf numFmtId="49" fontId="18" fillId="0" borderId="18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21" fillId="0" borderId="15" xfId="0" applyFont="1" applyBorder="1"/>
    <xf numFmtId="0" fontId="21" fillId="0" borderId="10" xfId="0" applyFont="1" applyBorder="1"/>
    <xf numFmtId="49" fontId="21" fillId="0" borderId="16" xfId="0" applyNumberFormat="1" applyFont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165" fontId="0" fillId="0" borderId="0" xfId="0" applyNumberFormat="1" applyBorder="1"/>
    <xf numFmtId="0" fontId="1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4" fontId="0" fillId="0" borderId="10" xfId="0" applyNumberFormat="1" applyFill="1" applyBorder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166" fontId="0" fillId="0" borderId="10" xfId="0" applyNumberFormat="1" applyBorder="1"/>
    <xf numFmtId="0" fontId="23" fillId="0" borderId="0" xfId="0" applyFont="1"/>
    <xf numFmtId="0" fontId="19" fillId="0" borderId="21" xfId="0" applyFont="1" applyBorder="1"/>
    <xf numFmtId="0" fontId="19" fillId="0" borderId="0" xfId="0" applyFont="1" applyBorder="1"/>
    <xf numFmtId="0" fontId="24" fillId="0" borderId="0" xfId="0" applyFont="1" applyBorder="1"/>
    <xf numFmtId="0" fontId="25" fillId="0" borderId="22" xfId="0" applyFont="1" applyBorder="1"/>
    <xf numFmtId="0" fontId="24" fillId="0" borderId="0" xfId="0" applyFont="1"/>
    <xf numFmtId="0" fontId="24" fillId="0" borderId="22" xfId="0" applyFont="1" applyBorder="1"/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8" fillId="0" borderId="10" xfId="0" applyFont="1" applyFill="1" applyBorder="1"/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/>
    <xf numFmtId="0" fontId="18" fillId="0" borderId="18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165" fontId="0" fillId="33" borderId="10" xfId="1" applyNumberFormat="1" applyFont="1" applyFill="1" applyBorder="1"/>
    <xf numFmtId="0" fontId="0" fillId="33" borderId="0" xfId="0" applyFill="1"/>
    <xf numFmtId="0" fontId="0" fillId="33" borderId="0" xfId="0" applyFill="1" applyBorder="1"/>
    <xf numFmtId="0" fontId="20" fillId="33" borderId="10" xfId="0" applyFont="1" applyFill="1" applyBorder="1"/>
    <xf numFmtId="0" fontId="16" fillId="0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/>
    </xf>
    <xf numFmtId="0" fontId="16" fillId="33" borderId="0" xfId="0" applyFont="1" applyFill="1" applyAlignment="1">
      <alignment horizontal="left" vertical="center"/>
    </xf>
    <xf numFmtId="0" fontId="16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165" fontId="0" fillId="34" borderId="10" xfId="1" applyNumberFormat="1" applyFont="1" applyFill="1" applyBorder="1"/>
    <xf numFmtId="165" fontId="0" fillId="34" borderId="0" xfId="0" applyNumberFormat="1" applyFill="1"/>
    <xf numFmtId="0" fontId="0" fillId="34" borderId="0" xfId="0" applyFill="1"/>
    <xf numFmtId="0" fontId="0" fillId="34" borderId="0" xfId="0" applyFill="1" applyBorder="1"/>
    <xf numFmtId="0" fontId="16" fillId="33" borderId="10" xfId="0" applyFont="1" applyFill="1" applyBorder="1" applyAlignment="1">
      <alignment horizontal="center" vertical="center" wrapText="1"/>
    </xf>
    <xf numFmtId="0" fontId="0" fillId="34" borderId="10" xfId="0" applyFill="1" applyBorder="1"/>
    <xf numFmtId="0" fontId="0" fillId="35" borderId="10" xfId="0" applyFill="1" applyBorder="1"/>
    <xf numFmtId="166" fontId="20" fillId="33" borderId="10" xfId="0" applyNumberFormat="1" applyFont="1" applyFill="1" applyBorder="1"/>
    <xf numFmtId="166" fontId="20" fillId="33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center"/>
    </xf>
    <xf numFmtId="166" fontId="16" fillId="33" borderId="10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2" fillId="0" borderId="16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</cellXfs>
  <cellStyles count="43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Pénznem" xfId="1" builtinId="4"/>
    <cellStyle name="Rossz" xfId="8" builtinId="27" customBuiltin="1"/>
    <cellStyle name="Semleges" xfId="9" builtinId="28" customBuiltin="1"/>
    <cellStyle name="Számítás" xfId="12" builtinId="22" customBuiltin="1"/>
  </cellStyles>
  <dxfs count="36">
    <dxf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I49" totalsRowShown="0" headerRowDxfId="35" dataDxfId="33" headerRowBorderDxfId="34" tableBorderDxfId="32" totalsRowBorderDxfId="31">
  <tableColumns count="9">
    <tableColumn id="1" name="Pálya" dataDxfId="30"/>
    <tableColumn id="2" name="Név" dataDxfId="29"/>
    <tableColumn id="3" name="Egyesület" dataDxfId="28"/>
    <tableColumn id="4" name="Íj kategória" dataDxfId="27"/>
    <tableColumn id="5" name="Nem" dataDxfId="26"/>
    <tableColumn id="6" name="Korosztály" dataDxfId="25"/>
    <tableColumn id="7" name="Katjel" dataDxfId="24"/>
    <tableColumn id="8" name="Táv" dataDxfId="23"/>
    <tableColumn id="9" name="Lőlap" dataDxfId="2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áblázat3" displayName="Táblázat3" ref="A1:E101" headerRowCount="0" totalsRowShown="0" headerRowDxfId="21" headerRowBorderDxfId="20" tableBorderDxfId="19" totalsRowBorderDxfId="18">
  <tableColumns count="5">
    <tableColumn id="1" name="Oszlop1" headerRowDxfId="17" dataDxfId="16"/>
    <tableColumn id="2" name="Oszlop2" headerRowDxfId="15" dataDxfId="14"/>
    <tableColumn id="3" name="Oszlop3" headerRowDxfId="13" dataDxfId="12"/>
    <tableColumn id="5" name="Oszlop5" headerRowDxfId="11" dataDxfId="10"/>
    <tableColumn id="4" name="Oszlop4" headerRowDxfId="9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áblázat7" displayName="Táblázat7" ref="A5:D105" totalsRowShown="0" headerRowDxfId="7" headerRowBorderDxfId="6" tableBorderDxfId="5" totalsRowBorderDxfId="4">
  <autoFilter ref="A5:D105"/>
  <tableColumns count="4">
    <tableColumn id="1" name="S.sz." dataDxfId="3"/>
    <tableColumn id="2" name="Név" dataDxfId="2"/>
    <tableColumn id="3" name="Verseny engedély&#10; száma" dataDxfId="1"/>
    <tableColumn id="4" name="Aláírá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zoomScale="140" zoomScaleNormal="140" workbookViewId="0">
      <pane ySplit="1" topLeftCell="A41" activePane="bottomLeft" state="frozen"/>
      <selection activeCell="C1" sqref="C1"/>
      <selection pane="bottomLeft" activeCell="AA52" sqref="AA52"/>
    </sheetView>
  </sheetViews>
  <sheetFormatPr defaultColWidth="12.5703125" defaultRowHeight="15"/>
  <cols>
    <col min="1" max="1" width="22.42578125" style="24" bestFit="1" customWidth="1"/>
    <col min="2" max="2" width="24.140625" style="24" customWidth="1"/>
    <col min="3" max="3" width="14.85546875" style="24" customWidth="1"/>
    <col min="4" max="4" width="9.42578125" style="24" customWidth="1"/>
    <col min="5" max="5" width="14.140625" style="24" bestFit="1" customWidth="1"/>
    <col min="6" max="6" width="14.7109375" style="69" customWidth="1"/>
    <col min="7" max="7" width="10.42578125" style="24" customWidth="1"/>
    <col min="8" max="8" width="13.85546875" style="24" customWidth="1"/>
    <col min="9" max="9" width="15.140625" style="24" hidden="1" customWidth="1"/>
    <col min="10" max="10" width="11.85546875" style="24" hidden="1" customWidth="1"/>
    <col min="11" max="11" width="8.28515625" style="24" hidden="1" customWidth="1"/>
    <col min="12" max="12" width="12" style="24" hidden="1" customWidth="1"/>
    <col min="13" max="13" width="16.28515625" style="24" hidden="1" customWidth="1"/>
    <col min="14" max="14" width="21.140625" style="24" hidden="1" customWidth="1"/>
    <col min="15" max="15" width="7.85546875" style="28" hidden="1" customWidth="1"/>
    <col min="16" max="18" width="12.28515625" style="28" hidden="1" customWidth="1"/>
    <col min="19" max="20" width="11.85546875" style="24" hidden="1" customWidth="1"/>
    <col min="21" max="21" width="15.140625" style="64" hidden="1" customWidth="1"/>
    <col min="22" max="22" width="9.28515625" style="24" hidden="1" customWidth="1"/>
    <col min="23" max="23" width="15.28515625" style="69" hidden="1" customWidth="1"/>
    <col min="24" max="25" width="13" style="53" hidden="1" customWidth="1"/>
    <col min="26" max="26" width="4.7109375" style="53" hidden="1" customWidth="1"/>
    <col min="27" max="27" width="13.7109375" style="25" bestFit="1" customWidth="1"/>
    <col min="28" max="28" width="12.7109375" style="25" bestFit="1" customWidth="1"/>
    <col min="29" max="29" width="37.28515625" style="19" customWidth="1"/>
  </cols>
  <sheetData>
    <row r="1" spans="1:29" s="60" customFormat="1" ht="45">
      <c r="A1" s="56" t="s">
        <v>74</v>
      </c>
      <c r="B1" s="56" t="s">
        <v>0</v>
      </c>
      <c r="C1" s="56" t="s">
        <v>1</v>
      </c>
      <c r="D1" s="56" t="s">
        <v>2</v>
      </c>
      <c r="E1" s="56" t="s">
        <v>3</v>
      </c>
      <c r="F1" s="66" t="s">
        <v>303</v>
      </c>
      <c r="G1" s="56" t="s">
        <v>142</v>
      </c>
      <c r="H1" s="56" t="s">
        <v>313</v>
      </c>
      <c r="I1" s="56" t="s">
        <v>4</v>
      </c>
      <c r="J1" s="56" t="s">
        <v>261</v>
      </c>
      <c r="K1" s="56" t="s">
        <v>262</v>
      </c>
      <c r="L1" s="56" t="s">
        <v>234</v>
      </c>
      <c r="M1" s="58" t="s">
        <v>231</v>
      </c>
      <c r="N1" s="56" t="s">
        <v>5</v>
      </c>
      <c r="O1" s="27" t="s">
        <v>359</v>
      </c>
      <c r="P1" s="62" t="s">
        <v>403</v>
      </c>
      <c r="Q1" s="62" t="s">
        <v>404</v>
      </c>
      <c r="R1" s="62" t="s">
        <v>399</v>
      </c>
      <c r="S1" s="58" t="s">
        <v>230</v>
      </c>
      <c r="T1" s="58" t="s">
        <v>400</v>
      </c>
      <c r="U1" s="63" t="s">
        <v>398</v>
      </c>
      <c r="V1" s="56" t="s">
        <v>220</v>
      </c>
      <c r="W1" s="66" t="s">
        <v>143</v>
      </c>
      <c r="X1" s="57" t="s">
        <v>401</v>
      </c>
      <c r="Y1" s="71" t="s">
        <v>402</v>
      </c>
      <c r="Z1" s="71" t="s">
        <v>209</v>
      </c>
      <c r="AA1" s="58" t="s">
        <v>358</v>
      </c>
      <c r="AB1" s="56" t="s">
        <v>216</v>
      </c>
      <c r="AC1" s="59" t="s">
        <v>283</v>
      </c>
    </row>
    <row r="2" spans="1:29" ht="15.75">
      <c r="A2" s="23" t="s">
        <v>282</v>
      </c>
      <c r="B2" s="23" t="s">
        <v>277</v>
      </c>
      <c r="C2" s="23" t="s">
        <v>323</v>
      </c>
      <c r="D2" s="23" t="s">
        <v>286</v>
      </c>
      <c r="E2" s="23" t="s">
        <v>286</v>
      </c>
      <c r="F2" s="67" t="str">
        <f>INDEX(Munka1!A:C,MATCH('Nevezési lista'!E2,Munka1!A:A,0),2)</f>
        <v>Felnőtt</v>
      </c>
      <c r="G2" s="23" t="str">
        <f t="shared" ref="G2:G33" si="0">CONCATENATE(C2," ",D2," ",E2,)</f>
        <v>CB F F</v>
      </c>
      <c r="H2" s="23" t="s">
        <v>365</v>
      </c>
      <c r="I2" s="23">
        <v>1971</v>
      </c>
      <c r="J2" s="23">
        <v>2015</v>
      </c>
      <c r="K2" s="23">
        <f t="shared" ref="K2:K14" si="1">J2-I2</f>
        <v>44</v>
      </c>
      <c r="L2" s="23">
        <v>36309168880</v>
      </c>
      <c r="M2" s="23"/>
      <c r="N2" s="30">
        <v>42256</v>
      </c>
      <c r="O2" s="27"/>
      <c r="P2" s="27" t="s">
        <v>254</v>
      </c>
      <c r="Q2" s="27">
        <f t="shared" ref="Q2:Q33" si="2">((IF(P2="i",1,0)*800))</f>
        <v>800</v>
      </c>
      <c r="R2" s="27" t="s">
        <v>254</v>
      </c>
      <c r="S2" s="23">
        <v>5</v>
      </c>
      <c r="T2" s="27" t="str">
        <f t="shared" ref="T2:T33" si="3">IF(R2="i","800",0)</f>
        <v>800</v>
      </c>
      <c r="U2" s="75">
        <f t="shared" ref="U2:U33" si="4">Q2+(S2*T2)</f>
        <v>4800</v>
      </c>
      <c r="V2" s="6" t="s">
        <v>254</v>
      </c>
      <c r="W2" s="67">
        <f>INDEX(Munka1!A:C,MATCH('Nevezési lista'!E2,Munka1!A:A,0),3)</f>
        <v>2700</v>
      </c>
      <c r="X2" s="74">
        <f t="shared" ref="X2:X33" si="5">IF(V2="i",W2,0)</f>
        <v>2700</v>
      </c>
      <c r="Y2" s="55">
        <f t="shared" ref="Y2:Y33" si="6">X2+U2</f>
        <v>7500</v>
      </c>
      <c r="Z2" s="55" t="s">
        <v>408</v>
      </c>
      <c r="AA2" s="23">
        <v>603</v>
      </c>
      <c r="AB2" s="23"/>
      <c r="AC2" s="19" t="s">
        <v>284</v>
      </c>
    </row>
    <row r="3" spans="1:29" ht="15.75">
      <c r="A3" s="23" t="s">
        <v>240</v>
      </c>
      <c r="B3" s="23" t="s">
        <v>241</v>
      </c>
      <c r="C3" s="23" t="s">
        <v>15</v>
      </c>
      <c r="D3" s="23" t="s">
        <v>286</v>
      </c>
      <c r="E3" s="23" t="s">
        <v>286</v>
      </c>
      <c r="F3" s="67" t="str">
        <f>INDEX(Munka1!A:C,MATCH('Nevezési lista'!E3,Munka1!A:A,0),2)</f>
        <v>Felnőtt</v>
      </c>
      <c r="G3" s="23" t="str">
        <f t="shared" si="0"/>
        <v>CU F F</v>
      </c>
      <c r="H3" s="23" t="s">
        <v>365</v>
      </c>
      <c r="I3" s="23">
        <v>1961</v>
      </c>
      <c r="J3" s="23">
        <v>2015</v>
      </c>
      <c r="K3" s="23">
        <f t="shared" si="1"/>
        <v>54</v>
      </c>
      <c r="L3" s="23">
        <v>36303891976</v>
      </c>
      <c r="M3" s="23"/>
      <c r="N3" s="30">
        <v>42234</v>
      </c>
      <c r="O3" s="27"/>
      <c r="P3" s="27" t="s">
        <v>254</v>
      </c>
      <c r="Q3" s="27">
        <f t="shared" si="2"/>
        <v>800</v>
      </c>
      <c r="R3" s="27" t="s">
        <v>253</v>
      </c>
      <c r="S3" s="23">
        <v>0</v>
      </c>
      <c r="T3" s="27">
        <f t="shared" si="3"/>
        <v>0</v>
      </c>
      <c r="U3" s="75">
        <f t="shared" si="4"/>
        <v>800</v>
      </c>
      <c r="V3" s="6" t="s">
        <v>254</v>
      </c>
      <c r="W3" s="67">
        <f>INDEX(Munka1!A:C,MATCH('Nevezési lista'!E3,Munka1!A:A,0),3)</f>
        <v>2700</v>
      </c>
      <c r="X3" s="74">
        <f t="shared" si="5"/>
        <v>2700</v>
      </c>
      <c r="Y3" s="55">
        <f t="shared" si="6"/>
        <v>3500</v>
      </c>
      <c r="Z3" s="55" t="s">
        <v>408</v>
      </c>
      <c r="AA3" s="23">
        <v>748</v>
      </c>
      <c r="AB3" s="23">
        <v>1</v>
      </c>
    </row>
    <row r="4" spans="1:29" ht="15.75">
      <c r="A4" s="23" t="s">
        <v>316</v>
      </c>
      <c r="B4" s="23" t="s">
        <v>11</v>
      </c>
      <c r="C4" s="23" t="s">
        <v>15</v>
      </c>
      <c r="D4" s="23" t="s">
        <v>286</v>
      </c>
      <c r="E4" s="23" t="s">
        <v>286</v>
      </c>
      <c r="F4" s="67" t="str">
        <f>INDEX(Munka1!A:C,MATCH('Nevezési lista'!E4,Munka1!A:A,0),2)</f>
        <v>Felnőtt</v>
      </c>
      <c r="G4" s="23" t="str">
        <f t="shared" si="0"/>
        <v>CU F F</v>
      </c>
      <c r="H4" s="23" t="s">
        <v>365</v>
      </c>
      <c r="I4" s="23">
        <v>1989</v>
      </c>
      <c r="J4" s="23">
        <v>2015</v>
      </c>
      <c r="K4" s="23">
        <f t="shared" si="1"/>
        <v>26</v>
      </c>
      <c r="L4" s="23"/>
      <c r="M4" s="23"/>
      <c r="N4" s="30">
        <v>42258</v>
      </c>
      <c r="O4" s="27"/>
      <c r="P4" s="27" t="s">
        <v>254</v>
      </c>
      <c r="Q4" s="27">
        <f t="shared" si="2"/>
        <v>800</v>
      </c>
      <c r="R4" s="27" t="s">
        <v>253</v>
      </c>
      <c r="S4" s="23">
        <v>0</v>
      </c>
      <c r="T4" s="27">
        <f t="shared" si="3"/>
        <v>0</v>
      </c>
      <c r="U4" s="75">
        <f t="shared" si="4"/>
        <v>800</v>
      </c>
      <c r="V4" s="6" t="s">
        <v>254</v>
      </c>
      <c r="W4" s="67">
        <f>INDEX(Munka1!A:C,MATCH('Nevezési lista'!E4,Munka1!A:A,0),3)</f>
        <v>2700</v>
      </c>
      <c r="X4" s="74">
        <f t="shared" si="5"/>
        <v>2700</v>
      </c>
      <c r="Y4" s="55">
        <f t="shared" si="6"/>
        <v>3500</v>
      </c>
      <c r="Z4" s="55" t="s">
        <v>408</v>
      </c>
      <c r="AA4" s="23">
        <v>736</v>
      </c>
      <c r="AB4" s="23">
        <v>3</v>
      </c>
      <c r="AC4" s="19">
        <v>4</v>
      </c>
    </row>
    <row r="5" spans="1:29" ht="15.75">
      <c r="A5" s="23" t="s">
        <v>248</v>
      </c>
      <c r="B5" s="23" t="s">
        <v>225</v>
      </c>
      <c r="C5" s="23" t="s">
        <v>15</v>
      </c>
      <c r="D5" s="23" t="s">
        <v>286</v>
      </c>
      <c r="E5" s="23" t="s">
        <v>286</v>
      </c>
      <c r="F5" s="67" t="str">
        <f>INDEX(Munka1!A:C,MATCH('Nevezési lista'!E5,Munka1!A:A,0),2)</f>
        <v>Felnőtt</v>
      </c>
      <c r="G5" s="23" t="str">
        <f t="shared" si="0"/>
        <v>CU F F</v>
      </c>
      <c r="H5" s="23" t="s">
        <v>365</v>
      </c>
      <c r="I5" s="23">
        <v>1974</v>
      </c>
      <c r="J5" s="23">
        <v>2015</v>
      </c>
      <c r="K5" s="23">
        <f t="shared" si="1"/>
        <v>41</v>
      </c>
      <c r="L5" s="23"/>
      <c r="M5" s="23"/>
      <c r="N5" s="30">
        <v>42250</v>
      </c>
      <c r="O5" s="27"/>
      <c r="P5" s="27" t="s">
        <v>254</v>
      </c>
      <c r="Q5" s="27">
        <f t="shared" si="2"/>
        <v>800</v>
      </c>
      <c r="R5" s="27" t="s">
        <v>253</v>
      </c>
      <c r="S5" s="23">
        <v>0</v>
      </c>
      <c r="T5" s="27">
        <f t="shared" si="3"/>
        <v>0</v>
      </c>
      <c r="U5" s="75">
        <f t="shared" si="4"/>
        <v>800</v>
      </c>
      <c r="V5" s="6" t="s">
        <v>254</v>
      </c>
      <c r="W5" s="67">
        <f>INDEX(Munka1!A:C,MATCH('Nevezési lista'!E5,Munka1!A:A,0),3)</f>
        <v>2700</v>
      </c>
      <c r="X5" s="74">
        <f t="shared" si="5"/>
        <v>2700</v>
      </c>
      <c r="Y5" s="55">
        <f t="shared" si="6"/>
        <v>3500</v>
      </c>
      <c r="Z5" s="55" t="s">
        <v>408</v>
      </c>
      <c r="AA5" s="23">
        <v>736</v>
      </c>
      <c r="AB5" s="23">
        <v>2</v>
      </c>
      <c r="AC5" s="19">
        <v>6</v>
      </c>
    </row>
    <row r="6" spans="1:29" ht="15.75">
      <c r="A6" s="23" t="s">
        <v>67</v>
      </c>
      <c r="B6" s="23" t="s">
        <v>11</v>
      </c>
      <c r="C6" s="23" t="s">
        <v>15</v>
      </c>
      <c r="D6" s="23" t="s">
        <v>286</v>
      </c>
      <c r="E6" s="23" t="s">
        <v>286</v>
      </c>
      <c r="F6" s="67" t="str">
        <f>INDEX(Munka1!A:C,MATCH('Nevezési lista'!E6,Munka1!A:A,0),2)</f>
        <v>Felnőtt</v>
      </c>
      <c r="G6" s="23" t="str">
        <f t="shared" si="0"/>
        <v>CU F F</v>
      </c>
      <c r="H6" s="23" t="s">
        <v>365</v>
      </c>
      <c r="I6" s="23">
        <v>1984</v>
      </c>
      <c r="J6" s="23">
        <v>2015</v>
      </c>
      <c r="K6" s="23">
        <f t="shared" si="1"/>
        <v>31</v>
      </c>
      <c r="L6" s="23">
        <v>36303942682</v>
      </c>
      <c r="M6" s="23"/>
      <c r="N6" s="30">
        <v>42258</v>
      </c>
      <c r="O6" s="27"/>
      <c r="P6" s="27" t="s">
        <v>254</v>
      </c>
      <c r="Q6" s="27">
        <f t="shared" si="2"/>
        <v>800</v>
      </c>
      <c r="R6" s="27" t="s">
        <v>253</v>
      </c>
      <c r="S6" s="23">
        <v>0</v>
      </c>
      <c r="T6" s="27">
        <f t="shared" si="3"/>
        <v>0</v>
      </c>
      <c r="U6" s="75">
        <f t="shared" si="4"/>
        <v>800</v>
      </c>
      <c r="V6" s="6" t="s">
        <v>254</v>
      </c>
      <c r="W6" s="67">
        <f>INDEX(Munka1!A:C,MATCH('Nevezési lista'!E6,Munka1!A:A,0),3)</f>
        <v>2700</v>
      </c>
      <c r="X6" s="74">
        <f t="shared" si="5"/>
        <v>2700</v>
      </c>
      <c r="Y6" s="55">
        <f t="shared" si="6"/>
        <v>3500</v>
      </c>
      <c r="Z6" s="55" t="s">
        <v>408</v>
      </c>
      <c r="AA6" s="23">
        <v>734</v>
      </c>
      <c r="AB6" s="23">
        <v>4</v>
      </c>
    </row>
    <row r="7" spans="1:29" ht="15.75">
      <c r="A7" s="23" t="s">
        <v>249</v>
      </c>
      <c r="B7" s="23" t="s">
        <v>225</v>
      </c>
      <c r="C7" s="23" t="s">
        <v>15</v>
      </c>
      <c r="D7" s="23" t="s">
        <v>286</v>
      </c>
      <c r="E7" s="23" t="s">
        <v>286</v>
      </c>
      <c r="F7" s="67" t="str">
        <f>INDEX(Munka1!A:C,MATCH('Nevezési lista'!E7,Munka1!A:A,0),2)</f>
        <v>Felnőtt</v>
      </c>
      <c r="G7" s="23" t="str">
        <f t="shared" si="0"/>
        <v>CU F F</v>
      </c>
      <c r="H7" s="23" t="s">
        <v>365</v>
      </c>
      <c r="I7" s="23">
        <v>1970</v>
      </c>
      <c r="J7" s="23">
        <v>2015</v>
      </c>
      <c r="K7" s="23">
        <f t="shared" si="1"/>
        <v>45</v>
      </c>
      <c r="L7" s="23">
        <v>36204444568</v>
      </c>
      <c r="M7" s="23"/>
      <c r="N7" s="30">
        <v>42250</v>
      </c>
      <c r="O7" s="27"/>
      <c r="P7" s="27" t="s">
        <v>254</v>
      </c>
      <c r="Q7" s="27">
        <f t="shared" si="2"/>
        <v>800</v>
      </c>
      <c r="R7" s="27" t="s">
        <v>253</v>
      </c>
      <c r="S7" s="23">
        <v>0</v>
      </c>
      <c r="T7" s="27">
        <f t="shared" si="3"/>
        <v>0</v>
      </c>
      <c r="U7" s="75">
        <f t="shared" si="4"/>
        <v>800</v>
      </c>
      <c r="V7" s="6" t="s">
        <v>254</v>
      </c>
      <c r="W7" s="67">
        <f>INDEX(Munka1!A:C,MATCH('Nevezési lista'!E7,Munka1!A:A,0),3)</f>
        <v>2700</v>
      </c>
      <c r="X7" s="74">
        <f t="shared" si="5"/>
        <v>2700</v>
      </c>
      <c r="Y7" s="55">
        <f t="shared" si="6"/>
        <v>3500</v>
      </c>
      <c r="Z7" s="55" t="s">
        <v>408</v>
      </c>
      <c r="AA7" s="23">
        <v>724</v>
      </c>
      <c r="AB7" s="23">
        <v>5</v>
      </c>
    </row>
    <row r="8" spans="1:29" ht="15.75">
      <c r="A8" s="23" t="s">
        <v>247</v>
      </c>
      <c r="B8" s="23" t="s">
        <v>225</v>
      </c>
      <c r="C8" s="23" t="s">
        <v>15</v>
      </c>
      <c r="D8" s="23" t="s">
        <v>286</v>
      </c>
      <c r="E8" s="23" t="s">
        <v>286</v>
      </c>
      <c r="F8" s="67" t="str">
        <f>INDEX(Munka1!A:C,MATCH('Nevezési lista'!E8,Munka1!A:A,0),2)</f>
        <v>Felnőtt</v>
      </c>
      <c r="G8" s="23" t="str">
        <f t="shared" si="0"/>
        <v>CU F F</v>
      </c>
      <c r="H8" s="23" t="s">
        <v>365</v>
      </c>
      <c r="I8" s="23">
        <v>1976</v>
      </c>
      <c r="J8" s="23">
        <v>2015</v>
      </c>
      <c r="K8" s="23">
        <f t="shared" si="1"/>
        <v>39</v>
      </c>
      <c r="L8" s="23"/>
      <c r="M8" s="23"/>
      <c r="N8" s="30">
        <v>42250</v>
      </c>
      <c r="O8" s="27"/>
      <c r="P8" s="27" t="s">
        <v>254</v>
      </c>
      <c r="Q8" s="27">
        <f t="shared" si="2"/>
        <v>800</v>
      </c>
      <c r="R8" s="27" t="s">
        <v>253</v>
      </c>
      <c r="S8" s="23">
        <v>0</v>
      </c>
      <c r="T8" s="27">
        <f t="shared" si="3"/>
        <v>0</v>
      </c>
      <c r="U8" s="75">
        <f t="shared" si="4"/>
        <v>800</v>
      </c>
      <c r="V8" s="6" t="s">
        <v>254</v>
      </c>
      <c r="W8" s="67">
        <f>INDEX(Munka1!A:C,MATCH('Nevezési lista'!E8,Munka1!A:A,0),3)</f>
        <v>2700</v>
      </c>
      <c r="X8" s="74">
        <f t="shared" si="5"/>
        <v>2700</v>
      </c>
      <c r="Y8" s="55">
        <f t="shared" si="6"/>
        <v>3500</v>
      </c>
      <c r="Z8" s="55" t="s">
        <v>408</v>
      </c>
      <c r="AA8" s="23">
        <v>720</v>
      </c>
      <c r="AB8" s="23">
        <v>6</v>
      </c>
    </row>
    <row r="9" spans="1:29" ht="15.75">
      <c r="A9" s="23" t="s">
        <v>275</v>
      </c>
      <c r="B9" s="23" t="s">
        <v>277</v>
      </c>
      <c r="C9" s="23" t="s">
        <v>15</v>
      </c>
      <c r="D9" s="23" t="s">
        <v>286</v>
      </c>
      <c r="E9" s="23" t="s">
        <v>286</v>
      </c>
      <c r="F9" s="67" t="str">
        <f>INDEX(Munka1!A:C,MATCH('Nevezési lista'!E9,Munka1!A:A,0),2)</f>
        <v>Felnőtt</v>
      </c>
      <c r="G9" s="23" t="str">
        <f t="shared" si="0"/>
        <v>CU F F</v>
      </c>
      <c r="H9" s="23" t="s">
        <v>365</v>
      </c>
      <c r="I9" s="23">
        <v>1968</v>
      </c>
      <c r="J9" s="23">
        <v>2015</v>
      </c>
      <c r="K9" s="23">
        <f t="shared" si="1"/>
        <v>47</v>
      </c>
      <c r="L9" s="23">
        <v>36307002830</v>
      </c>
      <c r="M9" s="23"/>
      <c r="N9" s="30">
        <v>42256</v>
      </c>
      <c r="O9" s="27"/>
      <c r="P9" s="27" t="s">
        <v>254</v>
      </c>
      <c r="Q9" s="27">
        <f t="shared" si="2"/>
        <v>800</v>
      </c>
      <c r="R9" s="27" t="s">
        <v>253</v>
      </c>
      <c r="S9" s="23">
        <v>0</v>
      </c>
      <c r="T9" s="27">
        <f t="shared" si="3"/>
        <v>0</v>
      </c>
      <c r="U9" s="75">
        <f t="shared" si="4"/>
        <v>800</v>
      </c>
      <c r="V9" s="6" t="s">
        <v>253</v>
      </c>
      <c r="W9" s="67">
        <f>INDEX(Munka1!A:C,MATCH('Nevezési lista'!E9,Munka1!A:A,0),3)</f>
        <v>2700</v>
      </c>
      <c r="X9" s="74">
        <f t="shared" si="5"/>
        <v>0</v>
      </c>
      <c r="Y9" s="55">
        <f t="shared" si="6"/>
        <v>800</v>
      </c>
      <c r="Z9" s="55" t="s">
        <v>408</v>
      </c>
      <c r="AA9" s="23">
        <v>720</v>
      </c>
      <c r="AB9" s="23">
        <v>7</v>
      </c>
    </row>
    <row r="10" spans="1:29" ht="15.75">
      <c r="A10" s="23" t="s">
        <v>280</v>
      </c>
      <c r="B10" s="23" t="s">
        <v>281</v>
      </c>
      <c r="C10" s="23" t="s">
        <v>15</v>
      </c>
      <c r="D10" s="23" t="s">
        <v>286</v>
      </c>
      <c r="E10" s="23" t="s">
        <v>286</v>
      </c>
      <c r="F10" s="67" t="str">
        <f>INDEX(Munka1!A:C,MATCH('Nevezési lista'!E10,Munka1!A:A,0),2)</f>
        <v>Felnőtt</v>
      </c>
      <c r="G10" s="23" t="str">
        <f t="shared" si="0"/>
        <v>CU F F</v>
      </c>
      <c r="H10" s="23" t="s">
        <v>365</v>
      </c>
      <c r="I10" s="23">
        <v>1963</v>
      </c>
      <c r="J10" s="23">
        <v>2015</v>
      </c>
      <c r="K10" s="23">
        <f t="shared" si="1"/>
        <v>52</v>
      </c>
      <c r="L10" s="23">
        <v>36309163339</v>
      </c>
      <c r="M10" s="23"/>
      <c r="N10" s="30">
        <v>42256</v>
      </c>
      <c r="O10" s="27"/>
      <c r="P10" s="27" t="s">
        <v>254</v>
      </c>
      <c r="Q10" s="27">
        <f t="shared" si="2"/>
        <v>800</v>
      </c>
      <c r="R10" s="27" t="s">
        <v>253</v>
      </c>
      <c r="S10" s="23">
        <v>0</v>
      </c>
      <c r="T10" s="27">
        <f t="shared" si="3"/>
        <v>0</v>
      </c>
      <c r="U10" s="75">
        <f t="shared" si="4"/>
        <v>800</v>
      </c>
      <c r="V10" s="6" t="s">
        <v>254</v>
      </c>
      <c r="W10" s="67">
        <f>INDEX(Munka1!A:C,MATCH('Nevezési lista'!E10,Munka1!A:A,0),3)</f>
        <v>2700</v>
      </c>
      <c r="X10" s="74">
        <f t="shared" si="5"/>
        <v>2700</v>
      </c>
      <c r="Y10" s="55">
        <f t="shared" si="6"/>
        <v>3500</v>
      </c>
      <c r="Z10" s="55" t="s">
        <v>408</v>
      </c>
      <c r="AA10" s="23">
        <v>716</v>
      </c>
      <c r="AB10" s="23">
        <v>8</v>
      </c>
    </row>
    <row r="11" spans="1:29" ht="15.75">
      <c r="A11" s="23" t="s">
        <v>376</v>
      </c>
      <c r="B11" s="23" t="s">
        <v>241</v>
      </c>
      <c r="C11" s="23" t="s">
        <v>360</v>
      </c>
      <c r="D11" s="23" t="s">
        <v>286</v>
      </c>
      <c r="E11" s="23" t="s">
        <v>286</v>
      </c>
      <c r="F11" s="67" t="str">
        <f>INDEX(Munka1!A:C,MATCH('Nevezési lista'!E11,Munka1!A:A,0),2)</f>
        <v>Felnőtt</v>
      </c>
      <c r="G11" s="23" t="str">
        <f t="shared" si="0"/>
        <v>Cu F F</v>
      </c>
      <c r="H11" s="23" t="s">
        <v>365</v>
      </c>
      <c r="I11" s="23">
        <v>1967</v>
      </c>
      <c r="J11" s="23">
        <v>2015</v>
      </c>
      <c r="K11" s="23">
        <f t="shared" si="1"/>
        <v>48</v>
      </c>
      <c r="L11" s="23"/>
      <c r="M11" s="23"/>
      <c r="N11" s="30">
        <v>42258</v>
      </c>
      <c r="O11" s="27"/>
      <c r="P11" s="27" t="s">
        <v>254</v>
      </c>
      <c r="Q11" s="27">
        <f t="shared" si="2"/>
        <v>800</v>
      </c>
      <c r="R11" s="27" t="s">
        <v>253</v>
      </c>
      <c r="S11" s="23">
        <v>0</v>
      </c>
      <c r="T11" s="27">
        <f t="shared" si="3"/>
        <v>0</v>
      </c>
      <c r="U11" s="75">
        <f t="shared" si="4"/>
        <v>800</v>
      </c>
      <c r="V11" s="6" t="s">
        <v>254</v>
      </c>
      <c r="W11" s="67">
        <f>INDEX(Munka1!A:C,MATCH('Nevezési lista'!E11,Munka1!A:A,0),3)</f>
        <v>2700</v>
      </c>
      <c r="X11" s="74">
        <f t="shared" si="5"/>
        <v>2700</v>
      </c>
      <c r="Y11" s="55">
        <f t="shared" si="6"/>
        <v>3500</v>
      </c>
      <c r="Z11" s="55" t="s">
        <v>408</v>
      </c>
      <c r="AA11" s="23">
        <v>698</v>
      </c>
      <c r="AB11" s="23">
        <v>9</v>
      </c>
    </row>
    <row r="12" spans="1:29" ht="15.75">
      <c r="A12" s="23" t="s">
        <v>276</v>
      </c>
      <c r="B12" s="23" t="s">
        <v>277</v>
      </c>
      <c r="C12" s="23" t="s">
        <v>15</v>
      </c>
      <c r="D12" s="23" t="s">
        <v>286</v>
      </c>
      <c r="E12" s="23" t="s">
        <v>290</v>
      </c>
      <c r="F12" s="67" t="str">
        <f>INDEX(Munka1!A:C,MATCH('Nevezési lista'!E12,Munka1!A:A,0),2)</f>
        <v>Serdülő</v>
      </c>
      <c r="G12" s="23" t="str">
        <f t="shared" si="0"/>
        <v>CU F S</v>
      </c>
      <c r="H12" s="23" t="s">
        <v>364</v>
      </c>
      <c r="I12" s="23">
        <v>2003</v>
      </c>
      <c r="J12" s="23">
        <v>2015</v>
      </c>
      <c r="K12" s="23">
        <f t="shared" si="1"/>
        <v>12</v>
      </c>
      <c r="L12" s="23"/>
      <c r="M12" s="23"/>
      <c r="N12" s="30">
        <v>42256</v>
      </c>
      <c r="O12" s="27"/>
      <c r="P12" s="27" t="s">
        <v>254</v>
      </c>
      <c r="Q12" s="27">
        <f t="shared" si="2"/>
        <v>800</v>
      </c>
      <c r="R12" s="27" t="s">
        <v>253</v>
      </c>
      <c r="S12" s="23">
        <v>0</v>
      </c>
      <c r="T12" s="27">
        <f t="shared" si="3"/>
        <v>0</v>
      </c>
      <c r="U12" s="75">
        <f t="shared" si="4"/>
        <v>800</v>
      </c>
      <c r="V12" s="6" t="s">
        <v>253</v>
      </c>
      <c r="W12" s="67">
        <f>INDEX(Munka1!A:C,MATCH('Nevezési lista'!E12,Munka1!A:A,0),3)</f>
        <v>1700</v>
      </c>
      <c r="X12" s="74">
        <f t="shared" si="5"/>
        <v>0</v>
      </c>
      <c r="Y12" s="55">
        <f t="shared" si="6"/>
        <v>800</v>
      </c>
      <c r="Z12" s="55" t="s">
        <v>408</v>
      </c>
      <c r="AA12" s="23">
        <v>614</v>
      </c>
      <c r="AB12" s="23"/>
    </row>
    <row r="13" spans="1:29" ht="15.75">
      <c r="A13" s="23" t="s">
        <v>297</v>
      </c>
      <c r="B13" s="23" t="s">
        <v>11</v>
      </c>
      <c r="C13" s="23" t="s">
        <v>22</v>
      </c>
      <c r="D13" s="23" t="s">
        <v>286</v>
      </c>
      <c r="E13" s="23" t="s">
        <v>286</v>
      </c>
      <c r="F13" s="67" t="str">
        <f>INDEX(Munka1!A:C,MATCH('Nevezési lista'!E13,Munka1!A:A,0),2)</f>
        <v>Felnőtt</v>
      </c>
      <c r="G13" s="23" t="str">
        <f t="shared" si="0"/>
        <v>HU F F</v>
      </c>
      <c r="H13" s="23" t="s">
        <v>365</v>
      </c>
      <c r="I13" s="23">
        <v>1989</v>
      </c>
      <c r="J13" s="23">
        <v>2015</v>
      </c>
      <c r="K13" s="23">
        <f t="shared" si="1"/>
        <v>26</v>
      </c>
      <c r="L13" s="23">
        <v>36308685301</v>
      </c>
      <c r="M13" s="23"/>
      <c r="N13" s="30">
        <v>42257</v>
      </c>
      <c r="O13" s="27"/>
      <c r="P13" s="27" t="s">
        <v>254</v>
      </c>
      <c r="Q13" s="27">
        <f t="shared" si="2"/>
        <v>800</v>
      </c>
      <c r="R13" s="27" t="s">
        <v>253</v>
      </c>
      <c r="S13" s="23">
        <v>0</v>
      </c>
      <c r="T13" s="27">
        <f t="shared" si="3"/>
        <v>0</v>
      </c>
      <c r="U13" s="75">
        <f t="shared" si="4"/>
        <v>800</v>
      </c>
      <c r="V13" s="6" t="s">
        <v>254</v>
      </c>
      <c r="W13" s="67">
        <f>INDEX(Munka1!A:C,MATCH('Nevezési lista'!E13,Munka1!A:A,0),3)</f>
        <v>2700</v>
      </c>
      <c r="X13" s="74">
        <f t="shared" si="5"/>
        <v>2700</v>
      </c>
      <c r="Y13" s="55">
        <f t="shared" si="6"/>
        <v>3500</v>
      </c>
      <c r="Z13" s="55" t="s">
        <v>408</v>
      </c>
      <c r="AA13" s="23">
        <v>752</v>
      </c>
      <c r="AB13" s="23">
        <v>2</v>
      </c>
      <c r="AC13" s="19">
        <v>4</v>
      </c>
    </row>
    <row r="14" spans="1:29" ht="15.75">
      <c r="A14" s="23" t="s">
        <v>296</v>
      </c>
      <c r="B14" s="23" t="s">
        <v>11</v>
      </c>
      <c r="C14" s="23" t="s">
        <v>22</v>
      </c>
      <c r="D14" s="23" t="s">
        <v>286</v>
      </c>
      <c r="E14" s="23" t="s">
        <v>286</v>
      </c>
      <c r="F14" s="67" t="str">
        <f>INDEX(Munka1!A:C,MATCH('Nevezési lista'!E14,Munka1!A:A,0),2)</f>
        <v>Felnőtt</v>
      </c>
      <c r="G14" s="23" t="str">
        <f t="shared" si="0"/>
        <v>HU F F</v>
      </c>
      <c r="H14" s="23" t="s">
        <v>365</v>
      </c>
      <c r="I14" s="23">
        <v>1978</v>
      </c>
      <c r="J14" s="23">
        <v>2015</v>
      </c>
      <c r="K14" s="23">
        <f t="shared" si="1"/>
        <v>37</v>
      </c>
      <c r="L14" s="23"/>
      <c r="M14" s="23"/>
      <c r="N14" s="30">
        <v>42257</v>
      </c>
      <c r="O14" s="27"/>
      <c r="P14" s="27" t="s">
        <v>254</v>
      </c>
      <c r="Q14" s="27">
        <f t="shared" si="2"/>
        <v>800</v>
      </c>
      <c r="R14" s="27" t="s">
        <v>253</v>
      </c>
      <c r="S14" s="23">
        <v>0</v>
      </c>
      <c r="T14" s="27">
        <f t="shared" si="3"/>
        <v>0</v>
      </c>
      <c r="U14" s="75">
        <f t="shared" si="4"/>
        <v>800</v>
      </c>
      <c r="V14" s="6" t="s">
        <v>254</v>
      </c>
      <c r="W14" s="67">
        <f>INDEX(Munka1!A:C,MATCH('Nevezési lista'!E14,Munka1!A:A,0),3)</f>
        <v>2700</v>
      </c>
      <c r="X14" s="74">
        <f t="shared" si="5"/>
        <v>2700</v>
      </c>
      <c r="Y14" s="55">
        <f t="shared" si="6"/>
        <v>3500</v>
      </c>
      <c r="Z14" s="55" t="s">
        <v>408</v>
      </c>
      <c r="AA14" s="23">
        <v>752</v>
      </c>
      <c r="AB14" s="23">
        <v>1</v>
      </c>
      <c r="AC14" s="19">
        <v>10</v>
      </c>
    </row>
    <row r="15" spans="1:29" ht="15.75">
      <c r="A15" s="23" t="s">
        <v>43</v>
      </c>
      <c r="B15" s="23" t="s">
        <v>237</v>
      </c>
      <c r="C15" s="23" t="s">
        <v>22</v>
      </c>
      <c r="D15" s="23" t="s">
        <v>286</v>
      </c>
      <c r="E15" s="23" t="s">
        <v>286</v>
      </c>
      <c r="F15" s="67" t="str">
        <f>INDEX(Munka1!A:C,MATCH('Nevezési lista'!E15,Munka1!A:A,0),2)</f>
        <v>Felnőtt</v>
      </c>
      <c r="G15" s="23" t="str">
        <f t="shared" si="0"/>
        <v>HU F F</v>
      </c>
      <c r="H15" s="23" t="s">
        <v>365</v>
      </c>
      <c r="I15" s="23"/>
      <c r="J15" s="23"/>
      <c r="K15" s="23"/>
      <c r="L15" s="23"/>
      <c r="M15" s="23"/>
      <c r="N15" s="30">
        <v>42259</v>
      </c>
      <c r="O15" s="27"/>
      <c r="P15" s="27" t="s">
        <v>254</v>
      </c>
      <c r="Q15" s="27">
        <f t="shared" si="2"/>
        <v>800</v>
      </c>
      <c r="R15" s="27" t="s">
        <v>253</v>
      </c>
      <c r="S15" s="23">
        <v>0</v>
      </c>
      <c r="T15" s="27">
        <f t="shared" si="3"/>
        <v>0</v>
      </c>
      <c r="U15" s="75">
        <f t="shared" si="4"/>
        <v>800</v>
      </c>
      <c r="V15" s="6" t="s">
        <v>253</v>
      </c>
      <c r="W15" s="67">
        <f>INDEX(Munka1!A:C,MATCH('Nevezési lista'!E15,Munka1!A:A,0),3)</f>
        <v>2700</v>
      </c>
      <c r="X15" s="74">
        <f t="shared" si="5"/>
        <v>0</v>
      </c>
      <c r="Y15" s="55">
        <f t="shared" si="6"/>
        <v>800</v>
      </c>
      <c r="Z15" s="55" t="s">
        <v>408</v>
      </c>
      <c r="AA15" s="23">
        <v>744</v>
      </c>
      <c r="AB15" s="23">
        <v>3</v>
      </c>
    </row>
    <row r="16" spans="1:29" ht="15.75">
      <c r="A16" s="23" t="s">
        <v>272</v>
      </c>
      <c r="B16" s="23" t="s">
        <v>270</v>
      </c>
      <c r="C16" s="23" t="s">
        <v>22</v>
      </c>
      <c r="D16" s="23" t="s">
        <v>286</v>
      </c>
      <c r="E16" s="23" t="s">
        <v>286</v>
      </c>
      <c r="F16" s="67" t="str">
        <f>INDEX(Munka1!A:C,MATCH('Nevezési lista'!E16,Munka1!A:A,0),2)</f>
        <v>Felnőtt</v>
      </c>
      <c r="G16" s="23" t="str">
        <f t="shared" si="0"/>
        <v>HU F F</v>
      </c>
      <c r="H16" s="23" t="s">
        <v>365</v>
      </c>
      <c r="I16" s="23"/>
      <c r="J16" s="23">
        <v>2015</v>
      </c>
      <c r="K16" s="23">
        <f t="shared" ref="K16:K39" si="7">J16-I16</f>
        <v>2015</v>
      </c>
      <c r="L16" s="23"/>
      <c r="M16" s="23"/>
      <c r="N16" s="30">
        <v>42256</v>
      </c>
      <c r="O16" s="27"/>
      <c r="P16" s="27" t="s">
        <v>254</v>
      </c>
      <c r="Q16" s="27">
        <f t="shared" si="2"/>
        <v>800</v>
      </c>
      <c r="R16" s="27" t="s">
        <v>253</v>
      </c>
      <c r="S16" s="23">
        <v>0</v>
      </c>
      <c r="T16" s="27">
        <f t="shared" si="3"/>
        <v>0</v>
      </c>
      <c r="U16" s="75">
        <f t="shared" si="4"/>
        <v>800</v>
      </c>
      <c r="V16" s="6" t="s">
        <v>254</v>
      </c>
      <c r="W16" s="67">
        <f>INDEX(Munka1!A:C,MATCH('Nevezési lista'!E16,Munka1!A:A,0),3)</f>
        <v>2700</v>
      </c>
      <c r="X16" s="74">
        <f t="shared" si="5"/>
        <v>2700</v>
      </c>
      <c r="Y16" s="55">
        <f t="shared" si="6"/>
        <v>3500</v>
      </c>
      <c r="Z16" s="55" t="s">
        <v>408</v>
      </c>
      <c r="AA16" s="23">
        <v>732</v>
      </c>
      <c r="AB16" s="23">
        <v>4</v>
      </c>
    </row>
    <row r="17" spans="1:30" ht="15.75">
      <c r="A17" s="23" t="s">
        <v>239</v>
      </c>
      <c r="B17" s="23" t="s">
        <v>238</v>
      </c>
      <c r="C17" s="23" t="s">
        <v>22</v>
      </c>
      <c r="D17" s="23" t="s">
        <v>286</v>
      </c>
      <c r="E17" s="23" t="s">
        <v>286</v>
      </c>
      <c r="F17" s="67" t="str">
        <f>INDEX(Munka1!A:C,MATCH('Nevezési lista'!E17,Munka1!A:A,0),2)</f>
        <v>Felnőtt</v>
      </c>
      <c r="G17" s="23" t="str">
        <f t="shared" si="0"/>
        <v>HU F F</v>
      </c>
      <c r="H17" s="23" t="s">
        <v>365</v>
      </c>
      <c r="I17" s="23">
        <v>1963</v>
      </c>
      <c r="J17" s="23">
        <v>2015</v>
      </c>
      <c r="K17" s="23">
        <f t="shared" si="7"/>
        <v>52</v>
      </c>
      <c r="L17" s="23"/>
      <c r="M17" s="23"/>
      <c r="N17" s="30">
        <v>42234</v>
      </c>
      <c r="O17" s="27"/>
      <c r="P17" s="27" t="s">
        <v>254</v>
      </c>
      <c r="Q17" s="27">
        <f t="shared" si="2"/>
        <v>800</v>
      </c>
      <c r="R17" s="27" t="s">
        <v>253</v>
      </c>
      <c r="S17" s="23">
        <v>0</v>
      </c>
      <c r="T17" s="27">
        <f t="shared" si="3"/>
        <v>0</v>
      </c>
      <c r="U17" s="75">
        <f t="shared" si="4"/>
        <v>800</v>
      </c>
      <c r="V17" s="6" t="s">
        <v>254</v>
      </c>
      <c r="W17" s="67">
        <f>INDEX(Munka1!A:C,MATCH('Nevezési lista'!E17,Munka1!A:A,0),3)</f>
        <v>2700</v>
      </c>
      <c r="X17" s="74">
        <f t="shared" si="5"/>
        <v>2700</v>
      </c>
      <c r="Y17" s="55">
        <f t="shared" si="6"/>
        <v>3500</v>
      </c>
      <c r="Z17" s="55" t="s">
        <v>408</v>
      </c>
      <c r="AA17" s="23">
        <v>730</v>
      </c>
      <c r="AB17" s="23">
        <v>5</v>
      </c>
    </row>
    <row r="18" spans="1:30" ht="15.75">
      <c r="A18" s="23" t="s">
        <v>295</v>
      </c>
      <c r="B18" s="23" t="s">
        <v>11</v>
      </c>
      <c r="C18" s="23" t="s">
        <v>22</v>
      </c>
      <c r="D18" s="23" t="s">
        <v>286</v>
      </c>
      <c r="E18" s="23" t="s">
        <v>286</v>
      </c>
      <c r="F18" s="67" t="str">
        <f>INDEX(Munka1!A:C,MATCH('Nevezési lista'!E18,Munka1!A:A,0),2)</f>
        <v>Felnőtt</v>
      </c>
      <c r="G18" s="23" t="str">
        <f t="shared" si="0"/>
        <v>HU F F</v>
      </c>
      <c r="H18" s="23" t="s">
        <v>365</v>
      </c>
      <c r="I18" s="23">
        <v>1966</v>
      </c>
      <c r="J18" s="23">
        <v>2015</v>
      </c>
      <c r="K18" s="23">
        <f t="shared" si="7"/>
        <v>49</v>
      </c>
      <c r="L18" s="23"/>
      <c r="M18" s="23"/>
      <c r="N18" s="30">
        <v>42257</v>
      </c>
      <c r="O18" s="27"/>
      <c r="P18" s="27" t="s">
        <v>254</v>
      </c>
      <c r="Q18" s="27">
        <f t="shared" si="2"/>
        <v>800</v>
      </c>
      <c r="R18" s="27" t="s">
        <v>253</v>
      </c>
      <c r="S18" s="23">
        <v>0</v>
      </c>
      <c r="T18" s="27">
        <f t="shared" si="3"/>
        <v>0</v>
      </c>
      <c r="U18" s="75">
        <f t="shared" si="4"/>
        <v>800</v>
      </c>
      <c r="V18" s="6" t="s">
        <v>254</v>
      </c>
      <c r="W18" s="67">
        <f>INDEX(Munka1!A:C,MATCH('Nevezési lista'!E18,Munka1!A:A,0),3)</f>
        <v>2700</v>
      </c>
      <c r="X18" s="74">
        <f t="shared" si="5"/>
        <v>2700</v>
      </c>
      <c r="Y18" s="55">
        <f t="shared" si="6"/>
        <v>3500</v>
      </c>
      <c r="Z18" s="55" t="s">
        <v>408</v>
      </c>
      <c r="AA18" s="23">
        <v>696</v>
      </c>
      <c r="AB18" s="23"/>
    </row>
    <row r="19" spans="1:30" ht="15.75">
      <c r="A19" s="23" t="s">
        <v>294</v>
      </c>
      <c r="B19" s="23" t="s">
        <v>270</v>
      </c>
      <c r="C19" s="23" t="s">
        <v>22</v>
      </c>
      <c r="D19" s="23" t="s">
        <v>286</v>
      </c>
      <c r="E19" s="23" t="s">
        <v>286</v>
      </c>
      <c r="F19" s="67" t="str">
        <f>INDEX(Munka1!A:C,MATCH('Nevezési lista'!E19,Munka1!A:A,0),2)</f>
        <v>Felnőtt</v>
      </c>
      <c r="G19" s="23" t="str">
        <f t="shared" si="0"/>
        <v>HU F F</v>
      </c>
      <c r="H19" s="23" t="s">
        <v>365</v>
      </c>
      <c r="I19" s="23"/>
      <c r="J19" s="23">
        <v>2015</v>
      </c>
      <c r="K19" s="23">
        <f t="shared" si="7"/>
        <v>2015</v>
      </c>
      <c r="L19" s="23"/>
      <c r="M19" s="23"/>
      <c r="N19" s="30">
        <v>42256</v>
      </c>
      <c r="O19" s="27"/>
      <c r="P19" s="27" t="s">
        <v>254</v>
      </c>
      <c r="Q19" s="27">
        <f t="shared" si="2"/>
        <v>800</v>
      </c>
      <c r="R19" s="27" t="s">
        <v>253</v>
      </c>
      <c r="S19" s="23">
        <v>0</v>
      </c>
      <c r="T19" s="27">
        <f t="shared" si="3"/>
        <v>0</v>
      </c>
      <c r="U19" s="75">
        <f t="shared" si="4"/>
        <v>800</v>
      </c>
      <c r="V19" s="6" t="s">
        <v>254</v>
      </c>
      <c r="W19" s="67">
        <f>INDEX(Munka1!A:C,MATCH('Nevezési lista'!E19,Munka1!A:A,0),3)</f>
        <v>2700</v>
      </c>
      <c r="X19" s="74">
        <f t="shared" si="5"/>
        <v>2700</v>
      </c>
      <c r="Y19" s="55">
        <f t="shared" si="6"/>
        <v>3500</v>
      </c>
      <c r="Z19" s="55" t="s">
        <v>408</v>
      </c>
      <c r="AA19" s="23">
        <v>666</v>
      </c>
      <c r="AB19" s="23"/>
    </row>
    <row r="20" spans="1:30" ht="15.75">
      <c r="A20" s="23" t="s">
        <v>302</v>
      </c>
      <c r="B20" s="23" t="s">
        <v>11</v>
      </c>
      <c r="C20" s="23" t="s">
        <v>22</v>
      </c>
      <c r="D20" s="23" t="s">
        <v>286</v>
      </c>
      <c r="E20" s="23" t="s">
        <v>288</v>
      </c>
      <c r="F20" s="67" t="str">
        <f>INDEX(Munka1!A:C,MATCH('Nevezési lista'!E20,Munka1!A:A,0),2)</f>
        <v>Gyermek</v>
      </c>
      <c r="G20" s="23" t="str">
        <f t="shared" si="0"/>
        <v>HU F GY</v>
      </c>
      <c r="H20" s="23" t="s">
        <v>364</v>
      </c>
      <c r="I20" s="23">
        <v>2003</v>
      </c>
      <c r="J20" s="23">
        <v>2015</v>
      </c>
      <c r="K20" s="23">
        <f t="shared" si="7"/>
        <v>12</v>
      </c>
      <c r="L20" s="23"/>
      <c r="M20" s="23"/>
      <c r="N20" s="30">
        <v>42257</v>
      </c>
      <c r="O20" s="27"/>
      <c r="P20" s="27" t="s">
        <v>254</v>
      </c>
      <c r="Q20" s="27">
        <f t="shared" si="2"/>
        <v>800</v>
      </c>
      <c r="R20" s="27" t="s">
        <v>254</v>
      </c>
      <c r="S20" s="23">
        <v>1</v>
      </c>
      <c r="T20" s="27" t="str">
        <f t="shared" si="3"/>
        <v>800</v>
      </c>
      <c r="U20" s="75">
        <f t="shared" si="4"/>
        <v>1600</v>
      </c>
      <c r="V20" s="6" t="s">
        <v>254</v>
      </c>
      <c r="W20" s="67">
        <f>INDEX(Munka1!A:C,MATCH('Nevezési lista'!E20,Munka1!A:A,0),3)</f>
        <v>1000</v>
      </c>
      <c r="X20" s="74">
        <f t="shared" si="5"/>
        <v>1000</v>
      </c>
      <c r="Y20" s="55">
        <f t="shared" si="6"/>
        <v>2600</v>
      </c>
      <c r="Z20" s="55" t="s">
        <v>408</v>
      </c>
      <c r="AA20" s="23">
        <v>686</v>
      </c>
      <c r="AB20" s="23"/>
      <c r="AD20" t="s">
        <v>408</v>
      </c>
    </row>
    <row r="21" spans="1:30" ht="15.75">
      <c r="A21" s="23" t="s">
        <v>279</v>
      </c>
      <c r="B21" s="23" t="s">
        <v>277</v>
      </c>
      <c r="C21" s="23" t="s">
        <v>22</v>
      </c>
      <c r="D21" s="23" t="s">
        <v>287</v>
      </c>
      <c r="E21" s="23" t="s">
        <v>286</v>
      </c>
      <c r="F21" s="67" t="str">
        <f>INDEX(Munka1!A:C,MATCH('Nevezési lista'!E21,Munka1!A:A,0),2)</f>
        <v>Felnőtt</v>
      </c>
      <c r="G21" s="23" t="str">
        <f t="shared" si="0"/>
        <v>HU N F</v>
      </c>
      <c r="H21" s="23" t="s">
        <v>365</v>
      </c>
      <c r="I21" s="23">
        <v>1996</v>
      </c>
      <c r="J21" s="23">
        <v>2015</v>
      </c>
      <c r="K21" s="23">
        <f t="shared" si="7"/>
        <v>19</v>
      </c>
      <c r="L21" s="23"/>
      <c r="M21" s="23"/>
      <c r="N21" s="30">
        <v>42256</v>
      </c>
      <c r="O21" s="27"/>
      <c r="P21" s="27" t="s">
        <v>254</v>
      </c>
      <c r="Q21" s="27">
        <f t="shared" si="2"/>
        <v>800</v>
      </c>
      <c r="R21" s="27" t="s">
        <v>253</v>
      </c>
      <c r="S21" s="23">
        <v>0</v>
      </c>
      <c r="T21" s="27">
        <f t="shared" si="3"/>
        <v>0</v>
      </c>
      <c r="U21" s="75">
        <f t="shared" si="4"/>
        <v>800</v>
      </c>
      <c r="V21" s="6" t="s">
        <v>253</v>
      </c>
      <c r="W21" s="67">
        <f>INDEX(Munka1!A:C,MATCH('Nevezési lista'!E21,Munka1!A:A,0),3)</f>
        <v>2700</v>
      </c>
      <c r="X21" s="74">
        <f t="shared" si="5"/>
        <v>0</v>
      </c>
      <c r="Y21" s="55">
        <f t="shared" si="6"/>
        <v>800</v>
      </c>
      <c r="Z21" s="55" t="s">
        <v>408</v>
      </c>
      <c r="AA21" s="23">
        <v>630</v>
      </c>
      <c r="AB21" s="23"/>
    </row>
    <row r="22" spans="1:30" ht="15.75">
      <c r="A22" s="23" t="s">
        <v>278</v>
      </c>
      <c r="B22" s="23" t="s">
        <v>277</v>
      </c>
      <c r="C22" s="23" t="s">
        <v>22</v>
      </c>
      <c r="D22" s="23" t="s">
        <v>287</v>
      </c>
      <c r="E22" s="23" t="s">
        <v>289</v>
      </c>
      <c r="F22" s="67" t="str">
        <f>INDEX(Munka1!A:C,MATCH('Nevezési lista'!E22,Munka1!A:A,0),2)</f>
        <v>Ifjúsági</v>
      </c>
      <c r="G22" s="23" t="str">
        <f t="shared" si="0"/>
        <v>HU N I</v>
      </c>
      <c r="H22" s="23" t="s">
        <v>314</v>
      </c>
      <c r="I22" s="23">
        <v>1999</v>
      </c>
      <c r="J22" s="23">
        <v>2015</v>
      </c>
      <c r="K22" s="23">
        <f t="shared" si="7"/>
        <v>16</v>
      </c>
      <c r="L22" s="23"/>
      <c r="M22" s="23"/>
      <c r="N22" s="30">
        <v>42256</v>
      </c>
      <c r="O22" s="27"/>
      <c r="P22" s="27" t="s">
        <v>254</v>
      </c>
      <c r="Q22" s="27">
        <f t="shared" si="2"/>
        <v>800</v>
      </c>
      <c r="R22" s="27" t="s">
        <v>253</v>
      </c>
      <c r="S22" s="23">
        <v>0</v>
      </c>
      <c r="T22" s="27">
        <f t="shared" si="3"/>
        <v>0</v>
      </c>
      <c r="U22" s="75">
        <f t="shared" si="4"/>
        <v>800</v>
      </c>
      <c r="V22" s="6" t="s">
        <v>253</v>
      </c>
      <c r="W22" s="67">
        <f>INDEX(Munka1!A:C,MATCH('Nevezési lista'!E22,Munka1!A:A,0),3)</f>
        <v>2200</v>
      </c>
      <c r="X22" s="74">
        <f t="shared" si="5"/>
        <v>0</v>
      </c>
      <c r="Y22" s="55">
        <f t="shared" si="6"/>
        <v>800</v>
      </c>
      <c r="Z22" s="55" t="s">
        <v>408</v>
      </c>
      <c r="AA22" s="23">
        <v>686</v>
      </c>
      <c r="AB22" s="23"/>
    </row>
    <row r="23" spans="1:30" ht="15.75">
      <c r="A23" s="23" t="s">
        <v>271</v>
      </c>
      <c r="B23" s="23" t="s">
        <v>270</v>
      </c>
      <c r="C23" s="23" t="s">
        <v>22</v>
      </c>
      <c r="D23" s="23" t="s">
        <v>286</v>
      </c>
      <c r="E23" s="23" t="s">
        <v>286</v>
      </c>
      <c r="F23" s="67" t="str">
        <f>INDEX(Munka1!A:C,MATCH('Nevezési lista'!E23,Munka1!A:A,0),2)</f>
        <v>Felnőtt</v>
      </c>
      <c r="G23" s="23" t="str">
        <f t="shared" si="0"/>
        <v>HU F F</v>
      </c>
      <c r="H23" s="23" t="s">
        <v>365</v>
      </c>
      <c r="I23" s="23"/>
      <c r="J23" s="23">
        <v>2015</v>
      </c>
      <c r="K23" s="23">
        <f t="shared" si="7"/>
        <v>2015</v>
      </c>
      <c r="L23" s="23"/>
      <c r="M23" s="23"/>
      <c r="N23" s="30">
        <v>42256</v>
      </c>
      <c r="O23" s="27"/>
      <c r="P23" s="27" t="s">
        <v>254</v>
      </c>
      <c r="Q23" s="27">
        <f t="shared" si="2"/>
        <v>800</v>
      </c>
      <c r="R23" s="27" t="s">
        <v>253</v>
      </c>
      <c r="S23" s="23">
        <v>0</v>
      </c>
      <c r="T23" s="27">
        <f t="shared" si="3"/>
        <v>0</v>
      </c>
      <c r="U23" s="75">
        <f t="shared" si="4"/>
        <v>800</v>
      </c>
      <c r="V23" s="6" t="s">
        <v>254</v>
      </c>
      <c r="W23" s="67">
        <f>INDEX(Munka1!A:C,MATCH('Nevezési lista'!E23,Munka1!A:A,0),3)</f>
        <v>2700</v>
      </c>
      <c r="X23" s="74">
        <f t="shared" si="5"/>
        <v>2700</v>
      </c>
      <c r="Y23" s="55">
        <f t="shared" si="6"/>
        <v>3500</v>
      </c>
      <c r="Z23" s="55" t="s">
        <v>408</v>
      </c>
      <c r="AA23" s="23">
        <v>636</v>
      </c>
      <c r="AB23" s="23"/>
    </row>
    <row r="24" spans="1:30" ht="15.75">
      <c r="A24" s="23" t="s">
        <v>366</v>
      </c>
      <c r="B24" s="23" t="s">
        <v>367</v>
      </c>
      <c r="C24" s="23" t="s">
        <v>14</v>
      </c>
      <c r="D24" s="23" t="s">
        <v>286</v>
      </c>
      <c r="E24" s="23" t="s">
        <v>286</v>
      </c>
      <c r="F24" s="67" t="str">
        <f>INDEX(Munka1!A:C,MATCH('Nevezési lista'!E24,Munka1!A:A,0),2)</f>
        <v>Felnőtt</v>
      </c>
      <c r="G24" s="23" t="str">
        <f t="shared" si="0"/>
        <v>PB-HB F F</v>
      </c>
      <c r="H24" s="23" t="s">
        <v>364</v>
      </c>
      <c r="I24" s="23"/>
      <c r="J24" s="23">
        <v>2015</v>
      </c>
      <c r="K24" s="23">
        <f t="shared" si="7"/>
        <v>2015</v>
      </c>
      <c r="L24" s="23"/>
      <c r="M24" s="23"/>
      <c r="N24" s="30">
        <v>42258</v>
      </c>
      <c r="O24" s="27"/>
      <c r="P24" s="27" t="s">
        <v>254</v>
      </c>
      <c r="Q24" s="27">
        <f t="shared" si="2"/>
        <v>800</v>
      </c>
      <c r="R24" s="27" t="s">
        <v>253</v>
      </c>
      <c r="S24" s="23">
        <v>0</v>
      </c>
      <c r="T24" s="27">
        <f t="shared" si="3"/>
        <v>0</v>
      </c>
      <c r="U24" s="75">
        <f t="shared" si="4"/>
        <v>800</v>
      </c>
      <c r="V24" s="6" t="s">
        <v>254</v>
      </c>
      <c r="W24" s="67">
        <f>INDEX(Munka1!A:C,MATCH('Nevezési lista'!E24,Munka1!A:A,0),3)</f>
        <v>2700</v>
      </c>
      <c r="X24" s="74">
        <f t="shared" si="5"/>
        <v>2700</v>
      </c>
      <c r="Y24" s="55">
        <f t="shared" si="6"/>
        <v>3500</v>
      </c>
      <c r="Z24" s="55" t="s">
        <v>408</v>
      </c>
      <c r="AA24" s="23">
        <v>666</v>
      </c>
      <c r="AB24" s="23"/>
    </row>
    <row r="25" spans="1:30" ht="15.75">
      <c r="A25" s="23" t="s">
        <v>361</v>
      </c>
      <c r="B25" s="23" t="s">
        <v>11</v>
      </c>
      <c r="C25" s="23" t="s">
        <v>14</v>
      </c>
      <c r="D25" s="23" t="s">
        <v>286</v>
      </c>
      <c r="E25" s="23" t="s">
        <v>286</v>
      </c>
      <c r="F25" s="67" t="str">
        <f>INDEX(Munka1!A:C,MATCH('Nevezési lista'!E25,Munka1!A:A,0),2)</f>
        <v>Felnőtt</v>
      </c>
      <c r="G25" s="23" t="str">
        <f t="shared" si="0"/>
        <v>PB-HB F F</v>
      </c>
      <c r="H25" s="23" t="s">
        <v>364</v>
      </c>
      <c r="I25" s="23"/>
      <c r="J25" s="23">
        <v>2015</v>
      </c>
      <c r="K25" s="23">
        <f t="shared" si="7"/>
        <v>2015</v>
      </c>
      <c r="L25" s="23"/>
      <c r="M25" s="23"/>
      <c r="N25" s="30">
        <v>42258</v>
      </c>
      <c r="O25" s="27"/>
      <c r="P25" s="27" t="s">
        <v>254</v>
      </c>
      <c r="Q25" s="27">
        <f t="shared" si="2"/>
        <v>800</v>
      </c>
      <c r="R25" s="27" t="s">
        <v>254</v>
      </c>
      <c r="S25" s="23">
        <v>1</v>
      </c>
      <c r="T25" s="27" t="str">
        <f t="shared" si="3"/>
        <v>800</v>
      </c>
      <c r="U25" s="75">
        <f t="shared" si="4"/>
        <v>1600</v>
      </c>
      <c r="V25" s="6" t="s">
        <v>254</v>
      </c>
      <c r="W25" s="67">
        <f>INDEX(Munka1!A:C,MATCH('Nevezési lista'!E25,Munka1!A:A,0),3)</f>
        <v>2700</v>
      </c>
      <c r="X25" s="74">
        <f t="shared" si="5"/>
        <v>2700</v>
      </c>
      <c r="Y25" s="55">
        <f t="shared" si="6"/>
        <v>4300</v>
      </c>
      <c r="Z25" s="55" t="s">
        <v>408</v>
      </c>
      <c r="AA25" s="23">
        <v>660</v>
      </c>
      <c r="AB25" s="23"/>
    </row>
    <row r="26" spans="1:30" ht="15.75">
      <c r="A26" s="23" t="s">
        <v>244</v>
      </c>
      <c r="B26" s="23" t="s">
        <v>371</v>
      </c>
      <c r="C26" s="23" t="s">
        <v>14</v>
      </c>
      <c r="D26" s="23" t="s">
        <v>286</v>
      </c>
      <c r="E26" s="23" t="s">
        <v>286</v>
      </c>
      <c r="F26" s="67" t="str">
        <f>INDEX(Munka1!A:C,MATCH('Nevezési lista'!E26,Munka1!A:A,0),2)</f>
        <v>Felnőtt</v>
      </c>
      <c r="G26" s="23" t="str">
        <f t="shared" si="0"/>
        <v>PB-HB F F</v>
      </c>
      <c r="H26" s="23" t="s">
        <v>364</v>
      </c>
      <c r="I26" s="23">
        <v>1969</v>
      </c>
      <c r="J26" s="23">
        <v>2015</v>
      </c>
      <c r="K26" s="23">
        <f t="shared" si="7"/>
        <v>46</v>
      </c>
      <c r="L26" s="23"/>
      <c r="M26" s="23"/>
      <c r="N26" s="30">
        <v>42228</v>
      </c>
      <c r="O26" s="27"/>
      <c r="P26" s="27" t="s">
        <v>254</v>
      </c>
      <c r="Q26" s="27">
        <f t="shared" si="2"/>
        <v>800</v>
      </c>
      <c r="R26" s="27" t="s">
        <v>253</v>
      </c>
      <c r="S26" s="23">
        <v>0</v>
      </c>
      <c r="T26" s="27">
        <f t="shared" si="3"/>
        <v>0</v>
      </c>
      <c r="U26" s="75">
        <f t="shared" si="4"/>
        <v>800</v>
      </c>
      <c r="V26" s="6" t="s">
        <v>253</v>
      </c>
      <c r="W26" s="67">
        <f>INDEX(Munka1!A:C,MATCH('Nevezési lista'!E26,Munka1!A:A,0),3)</f>
        <v>2700</v>
      </c>
      <c r="X26" s="74">
        <f t="shared" si="5"/>
        <v>0</v>
      </c>
      <c r="Y26" s="55">
        <f t="shared" si="6"/>
        <v>800</v>
      </c>
      <c r="Z26" s="55" t="s">
        <v>408</v>
      </c>
      <c r="AA26" s="23">
        <v>602</v>
      </c>
      <c r="AB26" s="23"/>
    </row>
    <row r="27" spans="1:30" ht="15.75">
      <c r="A27" s="23" t="s">
        <v>362</v>
      </c>
      <c r="B27" s="23" t="s">
        <v>11</v>
      </c>
      <c r="C27" s="23" t="s">
        <v>14</v>
      </c>
      <c r="D27" s="23" t="s">
        <v>286</v>
      </c>
      <c r="E27" s="23" t="s">
        <v>286</v>
      </c>
      <c r="F27" s="67" t="str">
        <f>INDEX(Munka1!A:C,MATCH('Nevezési lista'!E27,Munka1!A:A,0),2)</f>
        <v>Felnőtt</v>
      </c>
      <c r="G27" s="23" t="str">
        <f t="shared" si="0"/>
        <v>PB-HB F F</v>
      </c>
      <c r="H27" s="23" t="s">
        <v>364</v>
      </c>
      <c r="I27" s="23"/>
      <c r="J27" s="23">
        <v>2015</v>
      </c>
      <c r="K27" s="23">
        <f t="shared" si="7"/>
        <v>2015</v>
      </c>
      <c r="L27" s="23"/>
      <c r="M27" s="23"/>
      <c r="N27" s="30">
        <v>42258</v>
      </c>
      <c r="O27" s="27"/>
      <c r="P27" s="27" t="s">
        <v>254</v>
      </c>
      <c r="Q27" s="27">
        <f t="shared" si="2"/>
        <v>800</v>
      </c>
      <c r="R27" s="27" t="s">
        <v>253</v>
      </c>
      <c r="S27" s="23">
        <v>0</v>
      </c>
      <c r="T27" s="27">
        <f t="shared" si="3"/>
        <v>0</v>
      </c>
      <c r="U27" s="75">
        <f t="shared" si="4"/>
        <v>800</v>
      </c>
      <c r="V27" s="6" t="s">
        <v>254</v>
      </c>
      <c r="W27" s="67">
        <f>INDEX(Munka1!A:C,MATCH('Nevezési lista'!E27,Munka1!A:A,0),3)</f>
        <v>2700</v>
      </c>
      <c r="X27" s="74">
        <f t="shared" si="5"/>
        <v>2700</v>
      </c>
      <c r="Y27" s="55">
        <f t="shared" si="6"/>
        <v>3500</v>
      </c>
      <c r="Z27" s="55" t="s">
        <v>408</v>
      </c>
      <c r="AA27" s="23">
        <v>576</v>
      </c>
      <c r="AB27" s="23"/>
    </row>
    <row r="28" spans="1:30" ht="15.75">
      <c r="A28" s="23" t="s">
        <v>46</v>
      </c>
      <c r="B28" s="23" t="s">
        <v>371</v>
      </c>
      <c r="C28" s="23" t="s">
        <v>14</v>
      </c>
      <c r="D28" s="23" t="s">
        <v>286</v>
      </c>
      <c r="E28" s="23" t="s">
        <v>286</v>
      </c>
      <c r="F28" s="67" t="str">
        <f>INDEX(Munka1!A:C,MATCH('Nevezési lista'!E28,Munka1!A:A,0),2)</f>
        <v>Felnőtt</v>
      </c>
      <c r="G28" s="23" t="str">
        <f t="shared" si="0"/>
        <v>PB-HB F F</v>
      </c>
      <c r="H28" s="23" t="s">
        <v>364</v>
      </c>
      <c r="I28" s="23">
        <v>1968</v>
      </c>
      <c r="J28" s="23">
        <v>2015</v>
      </c>
      <c r="K28" s="23">
        <f t="shared" si="7"/>
        <v>47</v>
      </c>
      <c r="L28" s="23">
        <v>36209277369</v>
      </c>
      <c r="M28" s="23">
        <v>9139</v>
      </c>
      <c r="N28" s="30">
        <v>42234</v>
      </c>
      <c r="O28" s="27"/>
      <c r="P28" s="27" t="s">
        <v>254</v>
      </c>
      <c r="Q28" s="27">
        <f t="shared" si="2"/>
        <v>800</v>
      </c>
      <c r="R28" s="27" t="s">
        <v>253</v>
      </c>
      <c r="S28" s="23">
        <v>0</v>
      </c>
      <c r="T28" s="27">
        <f t="shared" si="3"/>
        <v>0</v>
      </c>
      <c r="U28" s="75">
        <f t="shared" si="4"/>
        <v>800</v>
      </c>
      <c r="V28" s="6" t="s">
        <v>253</v>
      </c>
      <c r="W28" s="67">
        <f>INDEX(Munka1!A:C,MATCH('Nevezési lista'!E28,Munka1!A:A,0),3)</f>
        <v>2700</v>
      </c>
      <c r="X28" s="74">
        <f t="shared" si="5"/>
        <v>0</v>
      </c>
      <c r="Y28" s="55">
        <f t="shared" si="6"/>
        <v>800</v>
      </c>
      <c r="Z28" s="55" t="s">
        <v>408</v>
      </c>
      <c r="AA28" s="23">
        <v>558</v>
      </c>
      <c r="AB28" s="23"/>
    </row>
    <row r="29" spans="1:30" ht="15.75">
      <c r="A29" s="23" t="s">
        <v>229</v>
      </c>
      <c r="B29" s="23" t="s">
        <v>375</v>
      </c>
      <c r="C29" s="23" t="s">
        <v>14</v>
      </c>
      <c r="D29" s="23" t="s">
        <v>286</v>
      </c>
      <c r="E29" s="23" t="s">
        <v>286</v>
      </c>
      <c r="F29" s="67" t="str">
        <f>INDEX(Munka1!A:C,MATCH('Nevezési lista'!E29,Munka1!A:A,0),2)</f>
        <v>Felnőtt</v>
      </c>
      <c r="G29" s="23" t="str">
        <f t="shared" si="0"/>
        <v>PB-HB F F</v>
      </c>
      <c r="H29" s="23" t="s">
        <v>364</v>
      </c>
      <c r="I29" s="23">
        <v>1974</v>
      </c>
      <c r="J29" s="23">
        <v>2015</v>
      </c>
      <c r="K29" s="23">
        <f t="shared" si="7"/>
        <v>41</v>
      </c>
      <c r="L29" s="23"/>
      <c r="M29" s="23"/>
      <c r="N29" s="30">
        <v>42251</v>
      </c>
      <c r="O29" s="27"/>
      <c r="P29" s="27" t="s">
        <v>254</v>
      </c>
      <c r="Q29" s="27">
        <f t="shared" si="2"/>
        <v>800</v>
      </c>
      <c r="R29" s="27" t="s">
        <v>253</v>
      </c>
      <c r="S29" s="23">
        <v>0</v>
      </c>
      <c r="T29" s="27">
        <f t="shared" si="3"/>
        <v>0</v>
      </c>
      <c r="U29" s="75">
        <f t="shared" si="4"/>
        <v>800</v>
      </c>
      <c r="V29" s="6" t="s">
        <v>254</v>
      </c>
      <c r="W29" s="67">
        <f>INDEX(Munka1!A:C,MATCH('Nevezési lista'!E29,Munka1!A:A,0),3)</f>
        <v>2700</v>
      </c>
      <c r="X29" s="74">
        <f t="shared" si="5"/>
        <v>2700</v>
      </c>
      <c r="Y29" s="55">
        <f t="shared" si="6"/>
        <v>3500</v>
      </c>
      <c r="Z29" s="55" t="s">
        <v>408</v>
      </c>
      <c r="AA29" s="23">
        <v>552</v>
      </c>
      <c r="AB29" s="23"/>
    </row>
    <row r="30" spans="1:30" ht="15.75">
      <c r="A30" s="23" t="s">
        <v>301</v>
      </c>
      <c r="B30" s="23" t="s">
        <v>299</v>
      </c>
      <c r="C30" s="23" t="s">
        <v>14</v>
      </c>
      <c r="D30" s="23" t="s">
        <v>286</v>
      </c>
      <c r="E30" s="23" t="s">
        <v>286</v>
      </c>
      <c r="F30" s="67" t="str">
        <f>INDEX(Munka1!A:C,MATCH('Nevezési lista'!E30,Munka1!A:A,0),2)</f>
        <v>Felnőtt</v>
      </c>
      <c r="G30" s="23" t="str">
        <f t="shared" si="0"/>
        <v>PB-HB F F</v>
      </c>
      <c r="H30" s="23" t="s">
        <v>364</v>
      </c>
      <c r="I30" s="23">
        <v>1987</v>
      </c>
      <c r="J30" s="23">
        <v>2015</v>
      </c>
      <c r="K30" s="23">
        <f t="shared" si="7"/>
        <v>28</v>
      </c>
      <c r="L30" s="23"/>
      <c r="M30" s="23"/>
      <c r="N30" s="30">
        <v>42257</v>
      </c>
      <c r="O30" s="27"/>
      <c r="P30" s="27" t="s">
        <v>253</v>
      </c>
      <c r="Q30" s="27">
        <f t="shared" si="2"/>
        <v>0</v>
      </c>
      <c r="R30" s="27" t="s">
        <v>253</v>
      </c>
      <c r="S30" s="23">
        <v>0</v>
      </c>
      <c r="T30" s="27">
        <f t="shared" si="3"/>
        <v>0</v>
      </c>
      <c r="U30" s="75">
        <f t="shared" si="4"/>
        <v>0</v>
      </c>
      <c r="V30" s="6" t="s">
        <v>254</v>
      </c>
      <c r="W30" s="67">
        <f>INDEX(Munka1!A:C,MATCH('Nevezési lista'!E30,Munka1!A:A,0),3)</f>
        <v>2700</v>
      </c>
      <c r="X30" s="74">
        <f t="shared" si="5"/>
        <v>2700</v>
      </c>
      <c r="Y30" s="55">
        <f t="shared" si="6"/>
        <v>2700</v>
      </c>
      <c r="Z30" s="55" t="s">
        <v>408</v>
      </c>
      <c r="AA30" s="23">
        <v>550</v>
      </c>
      <c r="AB30" s="23"/>
    </row>
    <row r="31" spans="1:30" ht="15.75">
      <c r="A31" s="23" t="s">
        <v>300</v>
      </c>
      <c r="B31" s="23" t="s">
        <v>299</v>
      </c>
      <c r="C31" s="23" t="s">
        <v>14</v>
      </c>
      <c r="D31" s="23" t="s">
        <v>286</v>
      </c>
      <c r="E31" s="23" t="s">
        <v>286</v>
      </c>
      <c r="F31" s="67" t="str">
        <f>INDEX(Munka1!A:C,MATCH('Nevezési lista'!E31,Munka1!A:A,0),2)</f>
        <v>Felnőtt</v>
      </c>
      <c r="G31" s="23" t="str">
        <f t="shared" si="0"/>
        <v>PB-HB F F</v>
      </c>
      <c r="H31" s="23" t="s">
        <v>364</v>
      </c>
      <c r="I31" s="23">
        <v>1985</v>
      </c>
      <c r="J31" s="23">
        <v>2015</v>
      </c>
      <c r="K31" s="23">
        <f t="shared" si="7"/>
        <v>30</v>
      </c>
      <c r="L31" s="23"/>
      <c r="M31" s="23"/>
      <c r="N31" s="30">
        <v>42257</v>
      </c>
      <c r="O31" s="27"/>
      <c r="P31" s="27" t="s">
        <v>253</v>
      </c>
      <c r="Q31" s="27">
        <f t="shared" si="2"/>
        <v>0</v>
      </c>
      <c r="R31" s="27" t="s">
        <v>253</v>
      </c>
      <c r="S31" s="23">
        <v>0</v>
      </c>
      <c r="T31" s="27">
        <f t="shared" si="3"/>
        <v>0</v>
      </c>
      <c r="U31" s="75">
        <f t="shared" si="4"/>
        <v>0</v>
      </c>
      <c r="V31" s="6" t="s">
        <v>254</v>
      </c>
      <c r="W31" s="67">
        <f>INDEX(Munka1!A:C,MATCH('Nevezési lista'!E31,Munka1!A:A,0),3)</f>
        <v>2700</v>
      </c>
      <c r="X31" s="74">
        <f t="shared" si="5"/>
        <v>2700</v>
      </c>
      <c r="Y31" s="55">
        <f t="shared" si="6"/>
        <v>2700</v>
      </c>
      <c r="Z31" s="55" t="s">
        <v>408</v>
      </c>
      <c r="AA31" s="23">
        <v>532</v>
      </c>
      <c r="AB31" s="23"/>
    </row>
    <row r="32" spans="1:30" ht="15.75">
      <c r="A32" s="23" t="s">
        <v>373</v>
      </c>
      <c r="B32" s="23" t="s">
        <v>277</v>
      </c>
      <c r="C32" s="23" t="s">
        <v>14</v>
      </c>
      <c r="D32" s="23" t="s">
        <v>286</v>
      </c>
      <c r="E32" s="23" t="s">
        <v>286</v>
      </c>
      <c r="F32" s="67" t="str">
        <f>INDEX(Munka1!A:C,MATCH('Nevezési lista'!E32,Munka1!A:A,0),2)</f>
        <v>Felnőtt</v>
      </c>
      <c r="G32" s="23" t="str">
        <f t="shared" si="0"/>
        <v>PB-HB F F</v>
      </c>
      <c r="H32" s="23" t="s">
        <v>364</v>
      </c>
      <c r="I32" s="23">
        <v>1965</v>
      </c>
      <c r="J32" s="23">
        <v>2015</v>
      </c>
      <c r="K32" s="23">
        <f t="shared" si="7"/>
        <v>50</v>
      </c>
      <c r="L32" s="23"/>
      <c r="M32" s="23">
        <v>3742</v>
      </c>
      <c r="N32" s="30">
        <v>42259</v>
      </c>
      <c r="O32" s="27"/>
      <c r="P32" s="27" t="s">
        <v>254</v>
      </c>
      <c r="Q32" s="27">
        <f t="shared" si="2"/>
        <v>800</v>
      </c>
      <c r="R32" s="27" t="s">
        <v>253</v>
      </c>
      <c r="S32" s="23">
        <v>0</v>
      </c>
      <c r="T32" s="27">
        <f t="shared" si="3"/>
        <v>0</v>
      </c>
      <c r="U32" s="75">
        <f t="shared" si="4"/>
        <v>800</v>
      </c>
      <c r="V32" s="6" t="s">
        <v>254</v>
      </c>
      <c r="W32" s="67">
        <f>INDEX(Munka1!A:C,MATCH('Nevezési lista'!E32,Munka1!A:A,0),3)</f>
        <v>2700</v>
      </c>
      <c r="X32" s="74">
        <f t="shared" si="5"/>
        <v>2700</v>
      </c>
      <c r="Y32" s="55">
        <f t="shared" si="6"/>
        <v>3500</v>
      </c>
      <c r="Z32" s="55" t="s">
        <v>408</v>
      </c>
      <c r="AA32" s="23">
        <v>524</v>
      </c>
      <c r="AB32" s="23"/>
    </row>
    <row r="33" spans="1:29" ht="15.75">
      <c r="A33" s="23" t="s">
        <v>266</v>
      </c>
      <c r="B33" s="23" t="s">
        <v>371</v>
      </c>
      <c r="C33" s="23" t="s">
        <v>14</v>
      </c>
      <c r="D33" s="23" t="s">
        <v>286</v>
      </c>
      <c r="E33" s="23" t="s">
        <v>286</v>
      </c>
      <c r="F33" s="67" t="str">
        <f>INDEX(Munka1!A:C,MATCH('Nevezési lista'!E33,Munka1!A:A,0),2)</f>
        <v>Felnőtt</v>
      </c>
      <c r="G33" s="23" t="str">
        <f t="shared" si="0"/>
        <v>PB-HB F F</v>
      </c>
      <c r="H33" s="23" t="s">
        <v>364</v>
      </c>
      <c r="I33" s="23">
        <v>1980</v>
      </c>
      <c r="J33" s="23">
        <v>2015</v>
      </c>
      <c r="K33" s="23">
        <f t="shared" si="7"/>
        <v>35</v>
      </c>
      <c r="L33" s="23">
        <v>36304416334</v>
      </c>
      <c r="M33" s="23">
        <v>9139</v>
      </c>
      <c r="N33" s="30">
        <v>42255</v>
      </c>
      <c r="O33" s="27"/>
      <c r="P33" s="27" t="s">
        <v>254</v>
      </c>
      <c r="Q33" s="27">
        <f t="shared" si="2"/>
        <v>800</v>
      </c>
      <c r="R33" s="27" t="s">
        <v>253</v>
      </c>
      <c r="S33" s="23">
        <v>0</v>
      </c>
      <c r="T33" s="27">
        <f t="shared" si="3"/>
        <v>0</v>
      </c>
      <c r="U33" s="75">
        <f t="shared" si="4"/>
        <v>800</v>
      </c>
      <c r="V33" s="6" t="s">
        <v>253</v>
      </c>
      <c r="W33" s="67">
        <f>INDEX(Munka1!A:C,MATCH('Nevezési lista'!E33,Munka1!A:A,0),3)</f>
        <v>2700</v>
      </c>
      <c r="X33" s="74">
        <f t="shared" si="5"/>
        <v>0</v>
      </c>
      <c r="Y33" s="55">
        <f t="shared" si="6"/>
        <v>800</v>
      </c>
      <c r="Z33" s="55" t="s">
        <v>408</v>
      </c>
      <c r="AA33" s="23">
        <v>466</v>
      </c>
      <c r="AB33" s="23"/>
    </row>
    <row r="34" spans="1:29" ht="15.75">
      <c r="A34" s="23" t="s">
        <v>236</v>
      </c>
      <c r="B34" s="23" t="s">
        <v>237</v>
      </c>
      <c r="C34" s="23" t="s">
        <v>14</v>
      </c>
      <c r="D34" s="23" t="s">
        <v>286</v>
      </c>
      <c r="E34" s="23" t="s">
        <v>288</v>
      </c>
      <c r="F34" s="67" t="str">
        <f>INDEX(Munka1!A:C,MATCH('Nevezési lista'!E34,Munka1!A:A,0),2)</f>
        <v>Gyermek</v>
      </c>
      <c r="G34" s="23" t="str">
        <f t="shared" ref="G34:G65" si="8">CONCATENATE(C34," ",D34," ",E34,)</f>
        <v>PB-HB F GY</v>
      </c>
      <c r="H34" s="23" t="s">
        <v>363</v>
      </c>
      <c r="I34" s="23">
        <v>2004</v>
      </c>
      <c r="J34" s="23">
        <v>2015</v>
      </c>
      <c r="K34" s="23">
        <f t="shared" si="7"/>
        <v>11</v>
      </c>
      <c r="L34" s="23">
        <v>36303940978</v>
      </c>
      <c r="M34" s="23"/>
      <c r="N34" s="30">
        <v>42235</v>
      </c>
      <c r="O34" s="27"/>
      <c r="P34" s="27" t="s">
        <v>254</v>
      </c>
      <c r="Q34" s="27">
        <f t="shared" ref="Q34:Q65" si="9">((IF(P34="i",1,0)*800))</f>
        <v>800</v>
      </c>
      <c r="R34" s="27" t="s">
        <v>254</v>
      </c>
      <c r="S34" s="23">
        <v>1</v>
      </c>
      <c r="T34" s="27" t="str">
        <f t="shared" ref="T34:T65" si="10">IF(R34="i","800",0)</f>
        <v>800</v>
      </c>
      <c r="U34" s="75">
        <f t="shared" ref="U34:U65" si="11">Q34+(S34*T34)</f>
        <v>1600</v>
      </c>
      <c r="V34" s="6" t="s">
        <v>253</v>
      </c>
      <c r="W34" s="67">
        <f>INDEX(Munka1!A:C,MATCH('Nevezési lista'!E34,Munka1!A:A,0),3)</f>
        <v>1000</v>
      </c>
      <c r="X34" s="74">
        <f t="shared" ref="X34:X65" si="12">IF(V34="i",W34,0)</f>
        <v>0</v>
      </c>
      <c r="Y34" s="55">
        <f t="shared" ref="Y34:Y65" si="13">X34+U34</f>
        <v>1600</v>
      </c>
      <c r="Z34" s="55" t="s">
        <v>408</v>
      </c>
      <c r="AA34" s="23">
        <v>580</v>
      </c>
      <c r="AB34" s="23"/>
    </row>
    <row r="35" spans="1:29" ht="15.75">
      <c r="A35" s="23" t="s">
        <v>264</v>
      </c>
      <c r="B35" s="23" t="s">
        <v>265</v>
      </c>
      <c r="C35" s="23" t="s">
        <v>14</v>
      </c>
      <c r="D35" s="23" t="s">
        <v>286</v>
      </c>
      <c r="E35" s="23" t="s">
        <v>291</v>
      </c>
      <c r="F35" s="67" t="str">
        <f>INDEX(Munka1!A:C,MATCH('Nevezési lista'!E35,Munka1!A:A,0),2)</f>
        <v>Szenior</v>
      </c>
      <c r="G35" s="23" t="str">
        <f t="shared" si="8"/>
        <v>PB-HB F SZ</v>
      </c>
      <c r="H35" s="23" t="s">
        <v>364</v>
      </c>
      <c r="I35" s="23">
        <v>1959</v>
      </c>
      <c r="J35" s="23">
        <v>2015</v>
      </c>
      <c r="K35" s="23">
        <f t="shared" si="7"/>
        <v>56</v>
      </c>
      <c r="L35" s="23"/>
      <c r="M35" s="23">
        <v>5681</v>
      </c>
      <c r="N35" s="30">
        <v>42255</v>
      </c>
      <c r="O35" s="27"/>
      <c r="P35" s="27" t="s">
        <v>254</v>
      </c>
      <c r="Q35" s="27">
        <f t="shared" si="9"/>
        <v>800</v>
      </c>
      <c r="R35" s="27" t="s">
        <v>253</v>
      </c>
      <c r="S35" s="23">
        <v>0</v>
      </c>
      <c r="T35" s="27">
        <f t="shared" si="10"/>
        <v>0</v>
      </c>
      <c r="U35" s="75">
        <f t="shared" si="11"/>
        <v>800</v>
      </c>
      <c r="V35" s="6" t="s">
        <v>254</v>
      </c>
      <c r="W35" s="67">
        <f>INDEX(Munka1!A:C,MATCH('Nevezési lista'!E35,Munka1!A:A,0),3)</f>
        <v>2700</v>
      </c>
      <c r="X35" s="74">
        <f t="shared" si="12"/>
        <v>2700</v>
      </c>
      <c r="Y35" s="55">
        <f t="shared" si="13"/>
        <v>3500</v>
      </c>
      <c r="Z35" s="55" t="s">
        <v>408</v>
      </c>
      <c r="AA35" s="23">
        <v>626</v>
      </c>
      <c r="AB35" s="23"/>
    </row>
    <row r="36" spans="1:29" ht="15.75">
      <c r="A36" s="23" t="s">
        <v>374</v>
      </c>
      <c r="B36" s="23" t="s">
        <v>367</v>
      </c>
      <c r="C36" s="23" t="s">
        <v>14</v>
      </c>
      <c r="D36" s="23" t="s">
        <v>287</v>
      </c>
      <c r="E36" s="23" t="s">
        <v>286</v>
      </c>
      <c r="F36" s="67" t="str">
        <f>INDEX(Munka1!A:C,MATCH('Nevezési lista'!E36,Munka1!A:A,0),2)</f>
        <v>Felnőtt</v>
      </c>
      <c r="G36" s="23" t="str">
        <f t="shared" si="8"/>
        <v>PB-HB N F</v>
      </c>
      <c r="H36" s="23" t="s">
        <v>364</v>
      </c>
      <c r="I36" s="23"/>
      <c r="J36" s="23">
        <v>2015</v>
      </c>
      <c r="K36" s="23">
        <f t="shared" si="7"/>
        <v>2015</v>
      </c>
      <c r="L36" s="23"/>
      <c r="M36" s="23"/>
      <c r="N36" s="30">
        <v>42258</v>
      </c>
      <c r="O36" s="27"/>
      <c r="P36" s="27" t="s">
        <v>254</v>
      </c>
      <c r="Q36" s="27">
        <f t="shared" si="9"/>
        <v>800</v>
      </c>
      <c r="R36" s="27" t="s">
        <v>253</v>
      </c>
      <c r="S36" s="23">
        <v>0</v>
      </c>
      <c r="T36" s="27">
        <f t="shared" si="10"/>
        <v>0</v>
      </c>
      <c r="U36" s="75">
        <f t="shared" si="11"/>
        <v>800</v>
      </c>
      <c r="V36" s="6" t="s">
        <v>254</v>
      </c>
      <c r="W36" s="67">
        <f>INDEX(Munka1!A:C,MATCH('Nevezési lista'!E36,Munka1!A:A,0),3)</f>
        <v>2700</v>
      </c>
      <c r="X36" s="74">
        <f t="shared" si="12"/>
        <v>2700</v>
      </c>
      <c r="Y36" s="55">
        <f t="shared" si="13"/>
        <v>3500</v>
      </c>
      <c r="Z36" s="55" t="s">
        <v>408</v>
      </c>
      <c r="AA36" s="23">
        <v>626</v>
      </c>
      <c r="AB36" s="23"/>
    </row>
    <row r="37" spans="1:29" ht="15.75">
      <c r="A37" s="23" t="s">
        <v>312</v>
      </c>
      <c r="B37" s="23" t="s">
        <v>11</v>
      </c>
      <c r="C37" s="23" t="s">
        <v>14</v>
      </c>
      <c r="D37" s="23" t="s">
        <v>287</v>
      </c>
      <c r="E37" s="23" t="s">
        <v>286</v>
      </c>
      <c r="F37" s="67" t="str">
        <f>INDEX(Munka1!A:C,MATCH('Nevezési lista'!E37,Munka1!A:A,0),2)</f>
        <v>Felnőtt</v>
      </c>
      <c r="G37" s="23" t="str">
        <f t="shared" si="8"/>
        <v>PB-HB N F</v>
      </c>
      <c r="H37" s="23" t="s">
        <v>364</v>
      </c>
      <c r="I37" s="23">
        <v>1975</v>
      </c>
      <c r="J37" s="23">
        <v>2015</v>
      </c>
      <c r="K37" s="23">
        <f t="shared" si="7"/>
        <v>40</v>
      </c>
      <c r="L37" s="23">
        <v>36203411908</v>
      </c>
      <c r="M37" s="23"/>
      <c r="N37" s="30">
        <v>42257</v>
      </c>
      <c r="O37" s="27"/>
      <c r="P37" s="27" t="s">
        <v>254</v>
      </c>
      <c r="Q37" s="27">
        <f t="shared" si="9"/>
        <v>800</v>
      </c>
      <c r="R37" s="27" t="s">
        <v>253</v>
      </c>
      <c r="S37" s="23">
        <v>0</v>
      </c>
      <c r="T37" s="27">
        <f t="shared" si="10"/>
        <v>0</v>
      </c>
      <c r="U37" s="75">
        <f t="shared" si="11"/>
        <v>800</v>
      </c>
      <c r="V37" s="6" t="s">
        <v>254</v>
      </c>
      <c r="W37" s="67">
        <f>INDEX(Munka1!A:C,MATCH('Nevezési lista'!E37,Munka1!A:A,0),3)</f>
        <v>2700</v>
      </c>
      <c r="X37" s="74">
        <f t="shared" si="12"/>
        <v>2700</v>
      </c>
      <c r="Y37" s="55">
        <f t="shared" si="13"/>
        <v>3500</v>
      </c>
      <c r="Z37" s="55" t="s">
        <v>408</v>
      </c>
      <c r="AA37" s="23">
        <v>586</v>
      </c>
      <c r="AB37" s="23"/>
    </row>
    <row r="38" spans="1:29" ht="15.75">
      <c r="A38" s="23" t="s">
        <v>273</v>
      </c>
      <c r="B38" s="23" t="s">
        <v>274</v>
      </c>
      <c r="C38" s="23" t="s">
        <v>14</v>
      </c>
      <c r="D38" s="23" t="s">
        <v>286</v>
      </c>
      <c r="E38" s="23" t="s">
        <v>290</v>
      </c>
      <c r="F38" s="67" t="str">
        <f>INDEX(Munka1!A:C,MATCH('Nevezési lista'!E38,Munka1!A:A,0),2)</f>
        <v>Serdülő</v>
      </c>
      <c r="G38" s="23" t="str">
        <f t="shared" si="8"/>
        <v>PB-HB F S</v>
      </c>
      <c r="H38" s="23" t="s">
        <v>363</v>
      </c>
      <c r="I38" s="23">
        <v>2002</v>
      </c>
      <c r="J38" s="23">
        <v>2015</v>
      </c>
      <c r="K38" s="23">
        <f t="shared" si="7"/>
        <v>13</v>
      </c>
      <c r="L38" s="23"/>
      <c r="M38" s="23">
        <v>9443</v>
      </c>
      <c r="N38" s="30">
        <v>42256</v>
      </c>
      <c r="O38" s="27"/>
      <c r="P38" s="27" t="s">
        <v>254</v>
      </c>
      <c r="Q38" s="27">
        <f t="shared" si="9"/>
        <v>800</v>
      </c>
      <c r="R38" s="27" t="s">
        <v>254</v>
      </c>
      <c r="S38" s="23">
        <v>1</v>
      </c>
      <c r="T38" s="27" t="str">
        <f t="shared" si="10"/>
        <v>800</v>
      </c>
      <c r="U38" s="75">
        <f t="shared" si="11"/>
        <v>1600</v>
      </c>
      <c r="V38" s="6" t="s">
        <v>254</v>
      </c>
      <c r="W38" s="67">
        <f>INDEX(Munka1!A:C,MATCH('Nevezési lista'!E38,Munka1!A:A,0),3)</f>
        <v>1700</v>
      </c>
      <c r="X38" s="74">
        <f t="shared" si="12"/>
        <v>1700</v>
      </c>
      <c r="Y38" s="55">
        <f t="shared" si="13"/>
        <v>3300</v>
      </c>
      <c r="Z38" s="55" t="s">
        <v>408</v>
      </c>
      <c r="AA38" s="23">
        <v>474</v>
      </c>
      <c r="AB38" s="23"/>
    </row>
    <row r="39" spans="1:29" ht="15.75">
      <c r="A39" s="23" t="s">
        <v>368</v>
      </c>
      <c r="B39" s="23" t="s">
        <v>367</v>
      </c>
      <c r="C39" s="23" t="s">
        <v>12</v>
      </c>
      <c r="D39" s="23" t="s">
        <v>286</v>
      </c>
      <c r="E39" s="23" t="s">
        <v>286</v>
      </c>
      <c r="F39" s="67" t="str">
        <f>INDEX(Munka1!A:C,MATCH('Nevezési lista'!E39,Munka1!A:A,0),2)</f>
        <v>Felnőtt</v>
      </c>
      <c r="G39" s="23" t="str">
        <f t="shared" si="8"/>
        <v>TR-LB F F</v>
      </c>
      <c r="H39" s="23" t="s">
        <v>364</v>
      </c>
      <c r="I39" s="23"/>
      <c r="J39" s="23">
        <v>2015</v>
      </c>
      <c r="K39" s="23">
        <f t="shared" si="7"/>
        <v>2015</v>
      </c>
      <c r="L39" s="23"/>
      <c r="M39" s="23"/>
      <c r="N39" s="30">
        <v>42258</v>
      </c>
      <c r="O39" s="27"/>
      <c r="P39" s="27" t="s">
        <v>254</v>
      </c>
      <c r="Q39" s="27">
        <f t="shared" si="9"/>
        <v>800</v>
      </c>
      <c r="R39" s="27" t="s">
        <v>253</v>
      </c>
      <c r="S39" s="23">
        <v>0</v>
      </c>
      <c r="T39" s="27">
        <f t="shared" si="10"/>
        <v>0</v>
      </c>
      <c r="U39" s="75">
        <f t="shared" si="11"/>
        <v>800</v>
      </c>
      <c r="V39" s="6" t="s">
        <v>254</v>
      </c>
      <c r="W39" s="67">
        <f>INDEX(Munka1!A:C,MATCH('Nevezési lista'!E39,Munka1!A:A,0),3)</f>
        <v>2700</v>
      </c>
      <c r="X39" s="74">
        <f t="shared" si="12"/>
        <v>2700</v>
      </c>
      <c r="Y39" s="55">
        <f t="shared" si="13"/>
        <v>3500</v>
      </c>
      <c r="Z39" s="55" t="s">
        <v>408</v>
      </c>
      <c r="AA39" s="23">
        <v>700</v>
      </c>
      <c r="AB39" s="23"/>
    </row>
    <row r="40" spans="1:29" ht="15.75">
      <c r="A40" s="23" t="s">
        <v>414</v>
      </c>
      <c r="B40" s="23" t="s">
        <v>415</v>
      </c>
      <c r="C40" s="23" t="s">
        <v>12</v>
      </c>
      <c r="D40" s="23" t="s">
        <v>286</v>
      </c>
      <c r="E40" s="23" t="s">
        <v>286</v>
      </c>
      <c r="F40" s="67" t="str">
        <f>INDEX(Munka1!A:C,MATCH('Nevezési lista'!E40,Munka1!A:A,0),2)</f>
        <v>Felnőtt</v>
      </c>
      <c r="G40" s="23" t="str">
        <f t="shared" si="8"/>
        <v>TR-LB F F</v>
      </c>
      <c r="H40" s="23" t="s">
        <v>364</v>
      </c>
      <c r="I40" s="23"/>
      <c r="J40" s="23"/>
      <c r="K40" s="23"/>
      <c r="L40" s="23"/>
      <c r="M40" s="23"/>
      <c r="N40" s="30">
        <v>42260</v>
      </c>
      <c r="O40" s="27"/>
      <c r="P40" s="27" t="s">
        <v>254</v>
      </c>
      <c r="Q40" s="27">
        <f t="shared" si="9"/>
        <v>800</v>
      </c>
      <c r="R40" s="27" t="s">
        <v>253</v>
      </c>
      <c r="S40" s="23">
        <v>0</v>
      </c>
      <c r="T40" s="27">
        <f t="shared" si="10"/>
        <v>0</v>
      </c>
      <c r="U40" s="75">
        <f t="shared" si="11"/>
        <v>800</v>
      </c>
      <c r="V40" s="6" t="s">
        <v>253</v>
      </c>
      <c r="W40" s="67">
        <f>INDEX(Munka1!A:C,MATCH('Nevezési lista'!E40,Munka1!A:A,0),3)</f>
        <v>2700</v>
      </c>
      <c r="X40" s="74">
        <f t="shared" si="12"/>
        <v>0</v>
      </c>
      <c r="Y40" s="55">
        <f t="shared" si="13"/>
        <v>800</v>
      </c>
      <c r="Z40" s="55" t="s">
        <v>408</v>
      </c>
      <c r="AA40" s="23">
        <v>636</v>
      </c>
      <c r="AB40" s="23"/>
      <c r="AC40" s="19">
        <v>2</v>
      </c>
    </row>
    <row r="41" spans="1:29" ht="15.75">
      <c r="A41" s="23" t="s">
        <v>412</v>
      </c>
      <c r="B41" s="23" t="s">
        <v>375</v>
      </c>
      <c r="C41" s="23" t="s">
        <v>12</v>
      </c>
      <c r="D41" s="23" t="s">
        <v>286</v>
      </c>
      <c r="E41" s="23" t="s">
        <v>286</v>
      </c>
      <c r="F41" s="67" t="str">
        <f>INDEX(Munka1!A:C,MATCH('Nevezési lista'!E41,Munka1!A:A,0),2)</f>
        <v>Felnőtt</v>
      </c>
      <c r="G41" s="23" t="str">
        <f t="shared" si="8"/>
        <v>TR-LB F F</v>
      </c>
      <c r="H41" s="23" t="s">
        <v>364</v>
      </c>
      <c r="I41" s="23"/>
      <c r="J41" s="23"/>
      <c r="K41" s="23"/>
      <c r="L41" s="23"/>
      <c r="M41" s="23"/>
      <c r="N41" s="30">
        <v>42260</v>
      </c>
      <c r="O41" s="27"/>
      <c r="P41" s="27" t="s">
        <v>254</v>
      </c>
      <c r="Q41" s="27">
        <f t="shared" si="9"/>
        <v>800</v>
      </c>
      <c r="R41" s="27" t="s">
        <v>253</v>
      </c>
      <c r="S41" s="23">
        <v>0</v>
      </c>
      <c r="T41" s="27">
        <f t="shared" si="10"/>
        <v>0</v>
      </c>
      <c r="U41" s="75">
        <f t="shared" si="11"/>
        <v>800</v>
      </c>
      <c r="V41" s="6" t="s">
        <v>254</v>
      </c>
      <c r="W41" s="67">
        <f>INDEX(Munka1!A:C,MATCH('Nevezési lista'!E41,Munka1!A:A,0),3)</f>
        <v>2700</v>
      </c>
      <c r="X41" s="74">
        <f t="shared" si="12"/>
        <v>2700</v>
      </c>
      <c r="Y41" s="55">
        <f t="shared" si="13"/>
        <v>3500</v>
      </c>
      <c r="Z41" s="55" t="s">
        <v>408</v>
      </c>
      <c r="AA41" s="23">
        <v>598</v>
      </c>
      <c r="AB41" s="23"/>
    </row>
    <row r="42" spans="1:29" ht="15.75">
      <c r="A42" s="23" t="s">
        <v>61</v>
      </c>
      <c r="B42" s="23" t="s">
        <v>375</v>
      </c>
      <c r="C42" s="23" t="s">
        <v>12</v>
      </c>
      <c r="D42" s="23" t="s">
        <v>286</v>
      </c>
      <c r="E42" s="23" t="s">
        <v>286</v>
      </c>
      <c r="F42" s="67" t="str">
        <f>INDEX(Munka1!A:C,MATCH('Nevezési lista'!E42,Munka1!A:A,0),2)</f>
        <v>Felnőtt</v>
      </c>
      <c r="G42" s="23" t="str">
        <f t="shared" si="8"/>
        <v>TR-LB F F</v>
      </c>
      <c r="H42" s="23" t="s">
        <v>364</v>
      </c>
      <c r="I42" s="23">
        <v>1976</v>
      </c>
      <c r="J42" s="23">
        <v>2015</v>
      </c>
      <c r="K42" s="23">
        <f t="shared" ref="K42:K47" si="14">J42-I42</f>
        <v>39</v>
      </c>
      <c r="L42" s="23"/>
      <c r="M42" s="23"/>
      <c r="N42" s="30">
        <v>42254</v>
      </c>
      <c r="O42" s="27"/>
      <c r="P42" s="27" t="s">
        <v>254</v>
      </c>
      <c r="Q42" s="27">
        <f t="shared" si="9"/>
        <v>800</v>
      </c>
      <c r="R42" s="27" t="s">
        <v>253</v>
      </c>
      <c r="S42" s="23">
        <v>0</v>
      </c>
      <c r="T42" s="27">
        <f t="shared" si="10"/>
        <v>0</v>
      </c>
      <c r="U42" s="75">
        <f t="shared" si="11"/>
        <v>800</v>
      </c>
      <c r="V42" s="6" t="s">
        <v>254</v>
      </c>
      <c r="W42" s="67">
        <f>INDEX(Munka1!A:C,MATCH('Nevezési lista'!E42,Munka1!A:A,0),3)</f>
        <v>2700</v>
      </c>
      <c r="X42" s="74">
        <f t="shared" si="12"/>
        <v>2700</v>
      </c>
      <c r="Y42" s="55">
        <f t="shared" si="13"/>
        <v>3500</v>
      </c>
      <c r="Z42" s="55" t="s">
        <v>408</v>
      </c>
      <c r="AA42" s="23">
        <v>586</v>
      </c>
      <c r="AB42" s="23"/>
    </row>
    <row r="43" spans="1:29" ht="15.75">
      <c r="A43" s="23" t="s">
        <v>370</v>
      </c>
      <c r="B43" s="23" t="s">
        <v>375</v>
      </c>
      <c r="C43" s="23" t="s">
        <v>12</v>
      </c>
      <c r="D43" s="23" t="s">
        <v>286</v>
      </c>
      <c r="E43" s="23" t="s">
        <v>286</v>
      </c>
      <c r="F43" s="67" t="str">
        <f>INDEX(Munka1!A:C,MATCH('Nevezési lista'!E43,Munka1!A:A,0),2)</f>
        <v>Felnőtt</v>
      </c>
      <c r="G43" s="23" t="str">
        <f t="shared" si="8"/>
        <v>TR-LB F F</v>
      </c>
      <c r="H43" s="23" t="s">
        <v>364</v>
      </c>
      <c r="I43" s="23">
        <v>1977</v>
      </c>
      <c r="J43" s="23">
        <v>2015</v>
      </c>
      <c r="K43" s="23">
        <f t="shared" si="14"/>
        <v>38</v>
      </c>
      <c r="L43" s="23">
        <v>36304706679</v>
      </c>
      <c r="M43" s="23">
        <v>5666</v>
      </c>
      <c r="N43" s="30">
        <v>42258</v>
      </c>
      <c r="O43" s="27"/>
      <c r="P43" s="27" t="s">
        <v>254</v>
      </c>
      <c r="Q43" s="27">
        <f t="shared" si="9"/>
        <v>800</v>
      </c>
      <c r="R43" s="27" t="s">
        <v>253</v>
      </c>
      <c r="S43" s="23">
        <v>0</v>
      </c>
      <c r="T43" s="27">
        <f t="shared" si="10"/>
        <v>0</v>
      </c>
      <c r="U43" s="75">
        <f t="shared" si="11"/>
        <v>800</v>
      </c>
      <c r="V43" s="6" t="s">
        <v>254</v>
      </c>
      <c r="W43" s="67">
        <f>INDEX(Munka1!A:C,MATCH('Nevezési lista'!E43,Munka1!A:A,0),3)</f>
        <v>2700</v>
      </c>
      <c r="X43" s="74">
        <f t="shared" si="12"/>
        <v>2700</v>
      </c>
      <c r="Y43" s="55">
        <f t="shared" si="13"/>
        <v>3500</v>
      </c>
      <c r="Z43" s="55" t="s">
        <v>408</v>
      </c>
      <c r="AA43" s="23">
        <v>506</v>
      </c>
      <c r="AB43" s="23"/>
    </row>
    <row r="44" spans="1:29" ht="15.75">
      <c r="A44" s="23" t="s">
        <v>62</v>
      </c>
      <c r="B44" s="23" t="s">
        <v>375</v>
      </c>
      <c r="C44" s="23" t="s">
        <v>12</v>
      </c>
      <c r="D44" s="23" t="s">
        <v>286</v>
      </c>
      <c r="E44" s="23" t="s">
        <v>289</v>
      </c>
      <c r="F44" s="67" t="str">
        <f>INDEX(Munka1!A:C,MATCH('Nevezési lista'!E44,Munka1!A:A,0),2)</f>
        <v>Ifjúsági</v>
      </c>
      <c r="G44" s="23" t="str">
        <f t="shared" si="8"/>
        <v>TR-LB F I</v>
      </c>
      <c r="H44" s="23" t="s">
        <v>364</v>
      </c>
      <c r="I44" s="23">
        <v>2001</v>
      </c>
      <c r="J44" s="23">
        <v>2015</v>
      </c>
      <c r="K44" s="23">
        <f t="shared" si="14"/>
        <v>14</v>
      </c>
      <c r="L44" s="23"/>
      <c r="M44" s="23"/>
      <c r="N44" s="30">
        <v>42254</v>
      </c>
      <c r="O44" s="27"/>
      <c r="P44" s="27" t="s">
        <v>254</v>
      </c>
      <c r="Q44" s="27">
        <f t="shared" si="9"/>
        <v>800</v>
      </c>
      <c r="R44" s="27" t="s">
        <v>253</v>
      </c>
      <c r="S44" s="23">
        <v>0</v>
      </c>
      <c r="T44" s="27">
        <f t="shared" si="10"/>
        <v>0</v>
      </c>
      <c r="U44" s="75">
        <f t="shared" si="11"/>
        <v>800</v>
      </c>
      <c r="V44" s="6" t="s">
        <v>254</v>
      </c>
      <c r="W44" s="67">
        <f>INDEX(Munka1!A:C,MATCH('Nevezési lista'!E44,Munka1!A:A,0),3)</f>
        <v>2200</v>
      </c>
      <c r="X44" s="74">
        <f t="shared" si="12"/>
        <v>2200</v>
      </c>
      <c r="Y44" s="55">
        <f t="shared" si="13"/>
        <v>3000</v>
      </c>
      <c r="Z44" s="55" t="s">
        <v>408</v>
      </c>
      <c r="AA44" s="23">
        <v>590</v>
      </c>
      <c r="AB44" s="23"/>
    </row>
    <row r="45" spans="1:29" ht="15.75">
      <c r="A45" s="23" t="s">
        <v>37</v>
      </c>
      <c r="B45" s="23" t="s">
        <v>237</v>
      </c>
      <c r="C45" s="23" t="s">
        <v>12</v>
      </c>
      <c r="D45" s="23" t="s">
        <v>286</v>
      </c>
      <c r="E45" s="23" t="s">
        <v>290</v>
      </c>
      <c r="F45" s="67" t="str">
        <f>INDEX(Munka1!A:C,MATCH('Nevezési lista'!E45,Munka1!A:A,0),2)</f>
        <v>Serdülő</v>
      </c>
      <c r="G45" s="23" t="str">
        <f t="shared" si="8"/>
        <v>TR-LB F S</v>
      </c>
      <c r="H45" s="23" t="s">
        <v>363</v>
      </c>
      <c r="I45" s="23">
        <v>2001</v>
      </c>
      <c r="J45" s="23">
        <v>2015</v>
      </c>
      <c r="K45" s="23">
        <f t="shared" si="14"/>
        <v>14</v>
      </c>
      <c r="L45" s="23"/>
      <c r="M45" s="23"/>
      <c r="N45" s="30">
        <v>42256</v>
      </c>
      <c r="O45" s="27"/>
      <c r="P45" s="27" t="s">
        <v>254</v>
      </c>
      <c r="Q45" s="27">
        <f t="shared" si="9"/>
        <v>800</v>
      </c>
      <c r="R45" s="27" t="s">
        <v>253</v>
      </c>
      <c r="S45" s="23">
        <v>0</v>
      </c>
      <c r="T45" s="27">
        <f t="shared" si="10"/>
        <v>0</v>
      </c>
      <c r="U45" s="75">
        <f t="shared" si="11"/>
        <v>800</v>
      </c>
      <c r="V45" s="6" t="s">
        <v>253</v>
      </c>
      <c r="W45" s="67">
        <f>INDEX(Munka1!A:C,MATCH('Nevezési lista'!E45,Munka1!A:A,0),3)</f>
        <v>1700</v>
      </c>
      <c r="X45" s="74">
        <f t="shared" si="12"/>
        <v>0</v>
      </c>
      <c r="Y45" s="55">
        <f t="shared" si="13"/>
        <v>800</v>
      </c>
      <c r="Z45" s="55" t="s">
        <v>408</v>
      </c>
      <c r="AA45" s="23">
        <v>706</v>
      </c>
      <c r="AB45" s="23"/>
    </row>
    <row r="46" spans="1:29" ht="15.75">
      <c r="A46" s="23" t="s">
        <v>372</v>
      </c>
      <c r="B46" s="23" t="s">
        <v>277</v>
      </c>
      <c r="C46" s="23" t="s">
        <v>12</v>
      </c>
      <c r="D46" s="23" t="s">
        <v>286</v>
      </c>
      <c r="E46" s="23" t="s">
        <v>290</v>
      </c>
      <c r="F46" s="67" t="str">
        <f>INDEX(Munka1!A:C,MATCH('Nevezési lista'!E46,Munka1!A:A,0),2)</f>
        <v>Serdülő</v>
      </c>
      <c r="G46" s="23" t="str">
        <f t="shared" si="8"/>
        <v>TR-LB F S</v>
      </c>
      <c r="H46" s="23" t="s">
        <v>411</v>
      </c>
      <c r="I46" s="23">
        <v>2002</v>
      </c>
      <c r="J46" s="23">
        <v>2015</v>
      </c>
      <c r="K46" s="23">
        <f t="shared" si="14"/>
        <v>13</v>
      </c>
      <c r="L46" s="23"/>
      <c r="M46" s="23">
        <v>9576</v>
      </c>
      <c r="N46" s="30">
        <v>42259</v>
      </c>
      <c r="O46" s="27"/>
      <c r="P46" s="27" t="s">
        <v>254</v>
      </c>
      <c r="Q46" s="27">
        <f t="shared" si="9"/>
        <v>800</v>
      </c>
      <c r="R46" s="27" t="s">
        <v>253</v>
      </c>
      <c r="S46" s="23">
        <v>0</v>
      </c>
      <c r="T46" s="27">
        <f t="shared" si="10"/>
        <v>0</v>
      </c>
      <c r="U46" s="75">
        <f t="shared" si="11"/>
        <v>800</v>
      </c>
      <c r="V46" s="6" t="s">
        <v>254</v>
      </c>
      <c r="W46" s="67">
        <f>INDEX(Munka1!A:C,MATCH('Nevezési lista'!E46,Munka1!A:A,0),3)</f>
        <v>1700</v>
      </c>
      <c r="X46" s="74">
        <f t="shared" si="12"/>
        <v>1700</v>
      </c>
      <c r="Y46" s="55">
        <f t="shared" si="13"/>
        <v>2500</v>
      </c>
      <c r="Z46" s="55" t="s">
        <v>408</v>
      </c>
      <c r="AA46" s="23">
        <v>634</v>
      </c>
      <c r="AB46" s="23"/>
    </row>
    <row r="47" spans="1:29" ht="15.75">
      <c r="A47" s="23" t="s">
        <v>252</v>
      </c>
      <c r="B47" s="23" t="s">
        <v>375</v>
      </c>
      <c r="C47" s="23" t="s">
        <v>12</v>
      </c>
      <c r="D47" s="23" t="s">
        <v>287</v>
      </c>
      <c r="E47" s="23" t="s">
        <v>286</v>
      </c>
      <c r="F47" s="67" t="str">
        <f>INDEX(Munka1!A:C,MATCH('Nevezési lista'!E47,Munka1!A:A,0),2)</f>
        <v>Felnőtt</v>
      </c>
      <c r="G47" s="23" t="str">
        <f t="shared" si="8"/>
        <v>TR-LB N F</v>
      </c>
      <c r="H47" s="23" t="s">
        <v>364</v>
      </c>
      <c r="I47" s="23">
        <v>1977</v>
      </c>
      <c r="J47" s="23">
        <v>2015</v>
      </c>
      <c r="K47" s="23">
        <f t="shared" si="14"/>
        <v>38</v>
      </c>
      <c r="L47" s="23"/>
      <c r="M47" s="23"/>
      <c r="N47" s="30">
        <v>42254</v>
      </c>
      <c r="O47" s="27"/>
      <c r="P47" s="27" t="s">
        <v>254</v>
      </c>
      <c r="Q47" s="27">
        <f t="shared" si="9"/>
        <v>800</v>
      </c>
      <c r="R47" s="27" t="s">
        <v>253</v>
      </c>
      <c r="S47" s="23">
        <v>0</v>
      </c>
      <c r="T47" s="27">
        <f t="shared" si="10"/>
        <v>0</v>
      </c>
      <c r="U47" s="75">
        <f t="shared" si="11"/>
        <v>800</v>
      </c>
      <c r="V47" s="6" t="s">
        <v>254</v>
      </c>
      <c r="W47" s="67">
        <f>INDEX(Munka1!A:C,MATCH('Nevezési lista'!E47,Munka1!A:A,0),3)</f>
        <v>2700</v>
      </c>
      <c r="X47" s="74">
        <f t="shared" si="12"/>
        <v>2700</v>
      </c>
      <c r="Y47" s="55">
        <f t="shared" si="13"/>
        <v>3500</v>
      </c>
      <c r="Z47" s="55" t="s">
        <v>408</v>
      </c>
      <c r="AA47" s="23">
        <v>454</v>
      </c>
      <c r="AB47" s="23"/>
    </row>
    <row r="48" spans="1:29" ht="15.75">
      <c r="A48" s="23" t="s">
        <v>409</v>
      </c>
      <c r="B48" s="23" t="s">
        <v>410</v>
      </c>
      <c r="C48" s="23" t="s">
        <v>6</v>
      </c>
      <c r="D48" s="23" t="s">
        <v>286</v>
      </c>
      <c r="E48" s="23" t="s">
        <v>286</v>
      </c>
      <c r="F48" s="67" t="str">
        <f>INDEX(Munka1!A:C,MATCH('Nevezési lista'!E48,Munka1!A:A,0),2)</f>
        <v>Felnőtt</v>
      </c>
      <c r="G48" s="23" t="str">
        <f t="shared" si="8"/>
        <v>TR-RB F F</v>
      </c>
      <c r="H48" s="23" t="s">
        <v>314</v>
      </c>
      <c r="I48" s="23"/>
      <c r="J48" s="23"/>
      <c r="K48" s="23"/>
      <c r="L48" s="23"/>
      <c r="M48" s="23"/>
      <c r="N48" s="30">
        <v>42260</v>
      </c>
      <c r="O48" s="27"/>
      <c r="P48" s="27" t="s">
        <v>253</v>
      </c>
      <c r="Q48" s="27">
        <f t="shared" si="9"/>
        <v>0</v>
      </c>
      <c r="R48" s="27" t="s">
        <v>253</v>
      </c>
      <c r="S48" s="23">
        <v>0</v>
      </c>
      <c r="T48" s="27">
        <f t="shared" si="10"/>
        <v>0</v>
      </c>
      <c r="U48" s="75">
        <f t="shared" si="11"/>
        <v>0</v>
      </c>
      <c r="V48" s="6" t="s">
        <v>254</v>
      </c>
      <c r="W48" s="67">
        <f>INDEX(Munka1!A:C,MATCH('Nevezési lista'!E48,Munka1!A:A,0),3)</f>
        <v>2700</v>
      </c>
      <c r="X48" s="74">
        <f t="shared" si="12"/>
        <v>2700</v>
      </c>
      <c r="Y48" s="55">
        <f t="shared" si="13"/>
        <v>2700</v>
      </c>
      <c r="Z48" s="55" t="s">
        <v>408</v>
      </c>
      <c r="AA48" s="23">
        <v>704</v>
      </c>
      <c r="AB48" s="23"/>
      <c r="AC48" s="19">
        <v>6</v>
      </c>
    </row>
    <row r="49" spans="1:29" ht="15.75">
      <c r="A49" s="23" t="s">
        <v>64</v>
      </c>
      <c r="B49" s="23" t="s">
        <v>237</v>
      </c>
      <c r="C49" s="23" t="s">
        <v>6</v>
      </c>
      <c r="D49" s="23" t="s">
        <v>286</v>
      </c>
      <c r="E49" s="23" t="s">
        <v>286</v>
      </c>
      <c r="F49" s="67" t="str">
        <f>INDEX(Munka1!A:C,MATCH('Nevezési lista'!E49,Munka1!A:A,0),2)</f>
        <v>Felnőtt</v>
      </c>
      <c r="G49" s="23" t="str">
        <f t="shared" si="8"/>
        <v>TR-RB F F</v>
      </c>
      <c r="H49" s="23" t="s">
        <v>314</v>
      </c>
      <c r="I49" s="23">
        <v>1971</v>
      </c>
      <c r="J49" s="23">
        <v>2015</v>
      </c>
      <c r="K49" s="23">
        <f>J49-I49</f>
        <v>44</v>
      </c>
      <c r="L49" s="23"/>
      <c r="M49" s="23"/>
      <c r="N49" s="30">
        <v>42256</v>
      </c>
      <c r="O49" s="27"/>
      <c r="P49" s="27" t="s">
        <v>254</v>
      </c>
      <c r="Q49" s="27">
        <f t="shared" si="9"/>
        <v>800</v>
      </c>
      <c r="R49" s="27" t="s">
        <v>254</v>
      </c>
      <c r="S49" s="23">
        <v>1</v>
      </c>
      <c r="T49" s="27" t="str">
        <f t="shared" si="10"/>
        <v>800</v>
      </c>
      <c r="U49" s="75">
        <f t="shared" si="11"/>
        <v>1600</v>
      </c>
      <c r="V49" s="6" t="s">
        <v>253</v>
      </c>
      <c r="W49" s="67">
        <f>INDEX(Munka1!A:C,MATCH('Nevezési lista'!E49,Munka1!A:A,0),3)</f>
        <v>2700</v>
      </c>
      <c r="X49" s="74">
        <f t="shared" si="12"/>
        <v>0</v>
      </c>
      <c r="Y49" s="55">
        <f t="shared" si="13"/>
        <v>1600</v>
      </c>
      <c r="Z49" s="55" t="s">
        <v>408</v>
      </c>
      <c r="AA49" s="23">
        <v>694</v>
      </c>
      <c r="AB49" s="23"/>
      <c r="AC49" s="19">
        <v>6</v>
      </c>
    </row>
    <row r="50" spans="1:29" ht="15.75">
      <c r="A50" s="73" t="s">
        <v>232</v>
      </c>
      <c r="B50" s="23" t="s">
        <v>233</v>
      </c>
      <c r="C50" s="23" t="s">
        <v>6</v>
      </c>
      <c r="D50" s="23" t="s">
        <v>286</v>
      </c>
      <c r="E50" s="23" t="s">
        <v>286</v>
      </c>
      <c r="F50" s="67" t="str">
        <f>INDEX(Munka1!A:C,MATCH('Nevezési lista'!E50,Munka1!A:A,0),2)</f>
        <v>Felnőtt</v>
      </c>
      <c r="G50" s="23" t="str">
        <f t="shared" si="8"/>
        <v>TR-RB F F</v>
      </c>
      <c r="H50" s="23" t="s">
        <v>314</v>
      </c>
      <c r="I50" s="23">
        <v>1969</v>
      </c>
      <c r="J50" s="23">
        <v>2015</v>
      </c>
      <c r="K50" s="23">
        <f>J50-I50</f>
        <v>46</v>
      </c>
      <c r="L50" s="23">
        <v>36709438128</v>
      </c>
      <c r="M50" s="23">
        <v>7262</v>
      </c>
      <c r="N50" s="30">
        <v>42248</v>
      </c>
      <c r="O50" s="27"/>
      <c r="P50" s="27" t="s">
        <v>253</v>
      </c>
      <c r="Q50" s="27">
        <f t="shared" si="9"/>
        <v>0</v>
      </c>
      <c r="R50" s="27" t="s">
        <v>253</v>
      </c>
      <c r="S50" s="23">
        <v>0</v>
      </c>
      <c r="T50" s="27">
        <f t="shared" si="10"/>
        <v>0</v>
      </c>
      <c r="U50" s="75">
        <f t="shared" si="11"/>
        <v>0</v>
      </c>
      <c r="V50" s="6" t="s">
        <v>254</v>
      </c>
      <c r="W50" s="67">
        <f>INDEX(Munka1!A:C,MATCH('Nevezési lista'!E50,Munka1!A:A,0),3)</f>
        <v>2700</v>
      </c>
      <c r="X50" s="74">
        <f t="shared" si="12"/>
        <v>2700</v>
      </c>
      <c r="Y50" s="55">
        <f t="shared" si="13"/>
        <v>2700</v>
      </c>
      <c r="Z50" s="55" t="s">
        <v>408</v>
      </c>
      <c r="AA50" s="23">
        <v>694</v>
      </c>
      <c r="AB50" s="23"/>
      <c r="AC50" s="19">
        <v>1</v>
      </c>
    </row>
    <row r="51" spans="1:29" ht="15.75">
      <c r="A51" s="23" t="s">
        <v>285</v>
      </c>
      <c r="B51" s="23" t="s">
        <v>237</v>
      </c>
      <c r="C51" s="23" t="s">
        <v>6</v>
      </c>
      <c r="D51" s="23" t="s">
        <v>286</v>
      </c>
      <c r="E51" s="23" t="s">
        <v>286</v>
      </c>
      <c r="F51" s="67" t="str">
        <f>INDEX(Munka1!A:C,MATCH('Nevezési lista'!E51,Munka1!A:A,0),2)</f>
        <v>Felnőtt</v>
      </c>
      <c r="G51" s="23" t="str">
        <f t="shared" si="8"/>
        <v>TR-RB F F</v>
      </c>
      <c r="H51" s="23" t="s">
        <v>314</v>
      </c>
      <c r="I51" s="23">
        <v>1973</v>
      </c>
      <c r="J51" s="23">
        <v>2015</v>
      </c>
      <c r="K51" s="23">
        <f>J51-I51</f>
        <v>42</v>
      </c>
      <c r="L51" s="23"/>
      <c r="M51" s="23"/>
      <c r="N51" s="30">
        <v>42256</v>
      </c>
      <c r="O51" s="27"/>
      <c r="P51" s="27" t="s">
        <v>253</v>
      </c>
      <c r="Q51" s="27">
        <f t="shared" si="9"/>
        <v>0</v>
      </c>
      <c r="R51" s="27" t="s">
        <v>253</v>
      </c>
      <c r="S51" s="23">
        <v>0</v>
      </c>
      <c r="T51" s="27">
        <f t="shared" si="10"/>
        <v>0</v>
      </c>
      <c r="U51" s="75">
        <f t="shared" si="11"/>
        <v>0</v>
      </c>
      <c r="V51" s="6" t="s">
        <v>253</v>
      </c>
      <c r="W51" s="67">
        <f>INDEX(Munka1!A:C,MATCH('Nevezési lista'!E51,Munka1!A:A,0),3)</f>
        <v>2700</v>
      </c>
      <c r="X51" s="74">
        <f t="shared" si="12"/>
        <v>0</v>
      </c>
      <c r="Y51" s="55">
        <f t="shared" si="13"/>
        <v>0</v>
      </c>
      <c r="Z51" s="55" t="s">
        <v>408</v>
      </c>
      <c r="AA51" s="23">
        <v>580</v>
      </c>
      <c r="AB51" s="23"/>
    </row>
    <row r="52" spans="1:29" ht="15.75">
      <c r="A52" s="23" t="s">
        <v>73</v>
      </c>
      <c r="B52" s="23" t="s">
        <v>237</v>
      </c>
      <c r="C52" s="23" t="s">
        <v>6</v>
      </c>
      <c r="D52" s="23" t="s">
        <v>286</v>
      </c>
      <c r="E52" s="23" t="s">
        <v>286</v>
      </c>
      <c r="F52" s="67" t="str">
        <f>INDEX(Munka1!A:C,MATCH('Nevezési lista'!E52,Munka1!A:A,0),2)</f>
        <v>Felnőtt</v>
      </c>
      <c r="G52" s="23" t="str">
        <f t="shared" si="8"/>
        <v>TR-RB F F</v>
      </c>
      <c r="H52" s="23" t="s">
        <v>314</v>
      </c>
      <c r="I52" s="23">
        <v>2000</v>
      </c>
      <c r="J52" s="23">
        <v>2015</v>
      </c>
      <c r="K52" s="23">
        <f>J52-I52</f>
        <v>15</v>
      </c>
      <c r="L52" s="23"/>
      <c r="M52" s="23">
        <v>8619</v>
      </c>
      <c r="N52" s="30">
        <v>42258</v>
      </c>
      <c r="O52" s="27"/>
      <c r="P52" s="27" t="s">
        <v>253</v>
      </c>
      <c r="Q52" s="27">
        <f t="shared" si="9"/>
        <v>0</v>
      </c>
      <c r="R52" s="27" t="s">
        <v>253</v>
      </c>
      <c r="S52" s="23">
        <v>0</v>
      </c>
      <c r="T52" s="27">
        <f t="shared" si="10"/>
        <v>0</v>
      </c>
      <c r="U52" s="75">
        <f t="shared" si="11"/>
        <v>0</v>
      </c>
      <c r="V52" s="6" t="s">
        <v>253</v>
      </c>
      <c r="W52" s="67">
        <f>INDEX(Munka1!A:C,MATCH('Nevezési lista'!E52,Munka1!A:A,0),3)</f>
        <v>2700</v>
      </c>
      <c r="X52" s="74">
        <f t="shared" si="12"/>
        <v>0</v>
      </c>
      <c r="Y52" s="55">
        <f t="shared" si="13"/>
        <v>0</v>
      </c>
      <c r="Z52" s="55" t="s">
        <v>408</v>
      </c>
      <c r="AA52" s="23">
        <v>666</v>
      </c>
      <c r="AB52" s="23"/>
    </row>
    <row r="53" spans="1:29" ht="15.75">
      <c r="A53" s="23" t="s">
        <v>223</v>
      </c>
      <c r="B53" s="23" t="s">
        <v>238</v>
      </c>
      <c r="C53" s="23" t="s">
        <v>6</v>
      </c>
      <c r="D53" s="23" t="s">
        <v>286</v>
      </c>
      <c r="E53" s="23" t="s">
        <v>286</v>
      </c>
      <c r="F53" s="67" t="str">
        <f>INDEX(Munka1!A:C,MATCH('Nevezési lista'!E53,Munka1!A:A,0),2)</f>
        <v>Felnőtt</v>
      </c>
      <c r="G53" s="23" t="str">
        <f t="shared" si="8"/>
        <v>TR-RB F F</v>
      </c>
      <c r="H53" s="23" t="s">
        <v>314</v>
      </c>
      <c r="I53" s="23">
        <v>1970</v>
      </c>
      <c r="J53" s="23">
        <v>2015</v>
      </c>
      <c r="K53" s="23">
        <f>J53-I53</f>
        <v>45</v>
      </c>
      <c r="L53" s="23"/>
      <c r="M53" s="23"/>
      <c r="N53" s="30">
        <v>42234</v>
      </c>
      <c r="O53" s="27"/>
      <c r="P53" s="27" t="s">
        <v>254</v>
      </c>
      <c r="Q53" s="27">
        <f t="shared" si="9"/>
        <v>800</v>
      </c>
      <c r="R53" s="27" t="s">
        <v>254</v>
      </c>
      <c r="S53" s="23">
        <v>1</v>
      </c>
      <c r="T53" s="27" t="str">
        <f t="shared" si="10"/>
        <v>800</v>
      </c>
      <c r="U53" s="75">
        <f t="shared" si="11"/>
        <v>1600</v>
      </c>
      <c r="V53" s="6" t="s">
        <v>254</v>
      </c>
      <c r="W53" s="67">
        <f>INDEX(Munka1!A:C,MATCH('Nevezési lista'!E53,Munka1!A:A,0),3)</f>
        <v>2700</v>
      </c>
      <c r="X53" s="74">
        <f t="shared" si="12"/>
        <v>2700</v>
      </c>
      <c r="Y53" s="55">
        <f t="shared" si="13"/>
        <v>4300</v>
      </c>
      <c r="Z53" s="55" t="s">
        <v>408</v>
      </c>
      <c r="AA53" s="23">
        <v>656</v>
      </c>
      <c r="AB53" s="23"/>
    </row>
    <row r="54" spans="1:29" ht="15.75">
      <c r="A54" s="23" t="s">
        <v>413</v>
      </c>
      <c r="B54" s="23" t="s">
        <v>237</v>
      </c>
      <c r="C54" s="23" t="s">
        <v>6</v>
      </c>
      <c r="D54" s="23" t="s">
        <v>286</v>
      </c>
      <c r="E54" s="23" t="s">
        <v>286</v>
      </c>
      <c r="F54" s="67" t="str">
        <f>INDEX(Munka1!A:C,MATCH('Nevezési lista'!E54,Munka1!A:A,0),2)</f>
        <v>Felnőtt</v>
      </c>
      <c r="G54" s="23" t="str">
        <f t="shared" si="8"/>
        <v>TR-RB F F</v>
      </c>
      <c r="H54" s="23" t="s">
        <v>314</v>
      </c>
      <c r="I54" s="23"/>
      <c r="J54" s="23"/>
      <c r="K54" s="23"/>
      <c r="L54" s="23"/>
      <c r="M54" s="23"/>
      <c r="N54" s="30">
        <v>42260</v>
      </c>
      <c r="O54" s="27"/>
      <c r="P54" s="27" t="s">
        <v>254</v>
      </c>
      <c r="Q54" s="27">
        <f t="shared" si="9"/>
        <v>800</v>
      </c>
      <c r="R54" s="27" t="s">
        <v>253</v>
      </c>
      <c r="S54" s="23">
        <v>0</v>
      </c>
      <c r="T54" s="27">
        <f t="shared" si="10"/>
        <v>0</v>
      </c>
      <c r="U54" s="75">
        <f t="shared" si="11"/>
        <v>800</v>
      </c>
      <c r="V54" s="6" t="s">
        <v>253</v>
      </c>
      <c r="W54" s="67">
        <f>INDEX(Munka1!A:C,MATCH('Nevezési lista'!E54,Munka1!A:A,0),3)</f>
        <v>2700</v>
      </c>
      <c r="X54" s="74">
        <f t="shared" si="12"/>
        <v>0</v>
      </c>
      <c r="Y54" s="55">
        <f t="shared" si="13"/>
        <v>800</v>
      </c>
      <c r="Z54" s="55" t="s">
        <v>408</v>
      </c>
      <c r="AA54" s="23">
        <v>614</v>
      </c>
      <c r="AB54" s="23"/>
    </row>
    <row r="55" spans="1:29" ht="15.75">
      <c r="A55" s="23" t="s">
        <v>245</v>
      </c>
      <c r="B55" s="23" t="s">
        <v>375</v>
      </c>
      <c r="C55" s="23" t="s">
        <v>6</v>
      </c>
      <c r="D55" s="23" t="s">
        <v>286</v>
      </c>
      <c r="E55" s="23" t="s">
        <v>286</v>
      </c>
      <c r="F55" s="67" t="str">
        <f>INDEX(Munka1!A:C,MATCH('Nevezési lista'!E55,Munka1!A:A,0),2)</f>
        <v>Felnőtt</v>
      </c>
      <c r="G55" s="23" t="str">
        <f t="shared" si="8"/>
        <v>TR-RB F F</v>
      </c>
      <c r="H55" s="23" t="s">
        <v>314</v>
      </c>
      <c r="I55" s="23">
        <v>1973</v>
      </c>
      <c r="J55" s="23">
        <v>2015</v>
      </c>
      <c r="K55" s="23">
        <f t="shared" ref="K55:K72" si="15">J55-I55</f>
        <v>42</v>
      </c>
      <c r="L55" s="23">
        <v>36302760490</v>
      </c>
      <c r="M55" s="23">
        <v>7545</v>
      </c>
      <c r="N55" s="30">
        <v>42226</v>
      </c>
      <c r="O55" s="27"/>
      <c r="P55" s="27" t="s">
        <v>253</v>
      </c>
      <c r="Q55" s="27">
        <f t="shared" si="9"/>
        <v>0</v>
      </c>
      <c r="R55" s="27" t="s">
        <v>253</v>
      </c>
      <c r="S55" s="23">
        <v>0</v>
      </c>
      <c r="T55" s="27">
        <f t="shared" si="10"/>
        <v>0</v>
      </c>
      <c r="U55" s="75">
        <f t="shared" si="11"/>
        <v>0</v>
      </c>
      <c r="V55" s="6" t="s">
        <v>254</v>
      </c>
      <c r="W55" s="67">
        <f>INDEX(Munka1!A:C,MATCH('Nevezési lista'!E55,Munka1!A:A,0),3)</f>
        <v>2700</v>
      </c>
      <c r="X55" s="74">
        <f t="shared" si="12"/>
        <v>2700</v>
      </c>
      <c r="Y55" s="55">
        <f t="shared" si="13"/>
        <v>2700</v>
      </c>
      <c r="Z55" s="55" t="s">
        <v>408</v>
      </c>
      <c r="AA55" s="23">
        <v>606</v>
      </c>
      <c r="AB55" s="23"/>
    </row>
    <row r="56" spans="1:29" ht="15.75">
      <c r="A56" s="23" t="s">
        <v>54</v>
      </c>
      <c r="B56" s="23" t="s">
        <v>375</v>
      </c>
      <c r="C56" s="23" t="s">
        <v>6</v>
      </c>
      <c r="D56" s="23" t="s">
        <v>286</v>
      </c>
      <c r="E56" s="23" t="s">
        <v>286</v>
      </c>
      <c r="F56" s="67" t="str">
        <f>INDEX(Munka1!A:C,MATCH('Nevezési lista'!E56,Munka1!A:A,0),2)</f>
        <v>Felnőtt</v>
      </c>
      <c r="G56" s="23" t="str">
        <f t="shared" si="8"/>
        <v>TR-RB F F</v>
      </c>
      <c r="H56" s="23" t="s">
        <v>314</v>
      </c>
      <c r="I56" s="23">
        <v>1968</v>
      </c>
      <c r="J56" s="23">
        <v>2015</v>
      </c>
      <c r="K56" s="23">
        <f t="shared" si="15"/>
        <v>47</v>
      </c>
      <c r="L56" s="23">
        <v>36304762898</v>
      </c>
      <c r="M56" s="23"/>
      <c r="N56" s="30">
        <v>42254</v>
      </c>
      <c r="O56" s="27"/>
      <c r="P56" s="27" t="s">
        <v>253</v>
      </c>
      <c r="Q56" s="27">
        <f t="shared" si="9"/>
        <v>0</v>
      </c>
      <c r="R56" s="27" t="s">
        <v>253</v>
      </c>
      <c r="S56" s="23">
        <v>0</v>
      </c>
      <c r="T56" s="27">
        <f t="shared" si="10"/>
        <v>0</v>
      </c>
      <c r="U56" s="75">
        <f t="shared" si="11"/>
        <v>0</v>
      </c>
      <c r="V56" s="6" t="s">
        <v>254</v>
      </c>
      <c r="W56" s="67">
        <f>INDEX(Munka1!A:C,MATCH('Nevezési lista'!E56,Munka1!A:A,0),3)</f>
        <v>2700</v>
      </c>
      <c r="X56" s="74">
        <f t="shared" si="12"/>
        <v>2700</v>
      </c>
      <c r="Y56" s="55">
        <f t="shared" si="13"/>
        <v>2700</v>
      </c>
      <c r="Z56" s="55" t="s">
        <v>408</v>
      </c>
      <c r="AA56" s="23">
        <v>574</v>
      </c>
      <c r="AB56" s="23"/>
    </row>
    <row r="57" spans="1:29" ht="15.75">
      <c r="A57" s="23" t="s">
        <v>72</v>
      </c>
      <c r="B57" s="23" t="s">
        <v>237</v>
      </c>
      <c r="C57" s="23" t="s">
        <v>6</v>
      </c>
      <c r="D57" s="23" t="s">
        <v>286</v>
      </c>
      <c r="E57" s="23" t="s">
        <v>286</v>
      </c>
      <c r="F57" s="67" t="str">
        <f>INDEX(Munka1!A:C,MATCH('Nevezési lista'!E57,Munka1!A:A,0),2)</f>
        <v>Felnőtt</v>
      </c>
      <c r="G57" s="23" t="str">
        <f t="shared" si="8"/>
        <v>TR-RB F F</v>
      </c>
      <c r="H57" s="23" t="s">
        <v>314</v>
      </c>
      <c r="I57" s="23">
        <v>1970</v>
      </c>
      <c r="J57" s="23">
        <v>2015</v>
      </c>
      <c r="K57" s="23">
        <f t="shared" si="15"/>
        <v>45</v>
      </c>
      <c r="L57" s="23"/>
      <c r="M57" s="23"/>
      <c r="N57" s="30">
        <v>42258</v>
      </c>
      <c r="O57" s="27"/>
      <c r="P57" s="27" t="s">
        <v>254</v>
      </c>
      <c r="Q57" s="27">
        <f t="shared" si="9"/>
        <v>800</v>
      </c>
      <c r="R57" s="27" t="s">
        <v>253</v>
      </c>
      <c r="S57" s="23">
        <v>0</v>
      </c>
      <c r="T57" s="27">
        <f t="shared" si="10"/>
        <v>0</v>
      </c>
      <c r="U57" s="75">
        <f t="shared" si="11"/>
        <v>800</v>
      </c>
      <c r="V57" s="6" t="s">
        <v>253</v>
      </c>
      <c r="W57" s="67">
        <f>INDEX(Munka1!A:C,MATCH('Nevezési lista'!E57,Munka1!A:A,0),3)</f>
        <v>2700</v>
      </c>
      <c r="X57" s="74">
        <f t="shared" si="12"/>
        <v>0</v>
      </c>
      <c r="Y57" s="55">
        <f t="shared" si="13"/>
        <v>800</v>
      </c>
      <c r="Z57" s="55" t="s">
        <v>408</v>
      </c>
      <c r="AA57" s="23">
        <v>570</v>
      </c>
      <c r="AB57" s="23"/>
    </row>
    <row r="58" spans="1:29" ht="15.75">
      <c r="A58" s="23" t="s">
        <v>38</v>
      </c>
      <c r="B58" s="23" t="s">
        <v>237</v>
      </c>
      <c r="C58" s="23" t="s">
        <v>6</v>
      </c>
      <c r="D58" s="23" t="s">
        <v>286</v>
      </c>
      <c r="E58" s="23" t="s">
        <v>286</v>
      </c>
      <c r="F58" s="67" t="str">
        <f>INDEX(Munka1!A:C,MATCH('Nevezési lista'!E58,Munka1!A:A,0),2)</f>
        <v>Felnőtt</v>
      </c>
      <c r="G58" s="23" t="str">
        <f t="shared" si="8"/>
        <v>TR-RB F F</v>
      </c>
      <c r="H58" s="23" t="s">
        <v>314</v>
      </c>
      <c r="I58" s="23">
        <v>1978</v>
      </c>
      <c r="J58" s="23">
        <v>2015</v>
      </c>
      <c r="K58" s="23">
        <f t="shared" si="15"/>
        <v>37</v>
      </c>
      <c r="L58" s="23"/>
      <c r="M58" s="23"/>
      <c r="N58" s="30">
        <v>42256</v>
      </c>
      <c r="O58" s="27"/>
      <c r="P58" s="27" t="s">
        <v>254</v>
      </c>
      <c r="Q58" s="27">
        <f t="shared" si="9"/>
        <v>800</v>
      </c>
      <c r="R58" s="27" t="s">
        <v>254</v>
      </c>
      <c r="S58" s="23">
        <v>1</v>
      </c>
      <c r="T58" s="27" t="str">
        <f t="shared" si="10"/>
        <v>800</v>
      </c>
      <c r="U58" s="75">
        <f t="shared" si="11"/>
        <v>1600</v>
      </c>
      <c r="V58" s="6" t="s">
        <v>253</v>
      </c>
      <c r="W58" s="67">
        <f>INDEX(Munka1!A:C,MATCH('Nevezési lista'!E58,Munka1!A:A,0),3)</f>
        <v>2700</v>
      </c>
      <c r="X58" s="74">
        <f t="shared" si="12"/>
        <v>0</v>
      </c>
      <c r="Y58" s="55">
        <f t="shared" si="13"/>
        <v>1600</v>
      </c>
      <c r="Z58" s="55" t="s">
        <v>408</v>
      </c>
      <c r="AA58" s="23">
        <v>430</v>
      </c>
      <c r="AB58" s="23"/>
    </row>
    <row r="59" spans="1:29" ht="15.75">
      <c r="A59" s="23" t="s">
        <v>60</v>
      </c>
      <c r="B59" s="23" t="s">
        <v>237</v>
      </c>
      <c r="C59" s="23" t="s">
        <v>6</v>
      </c>
      <c r="D59" s="23" t="s">
        <v>286</v>
      </c>
      <c r="E59" s="23" t="s">
        <v>288</v>
      </c>
      <c r="F59" s="67" t="str">
        <f>INDEX(Munka1!A:C,MATCH('Nevezési lista'!E59,Munka1!A:A,0),2)</f>
        <v>Gyermek</v>
      </c>
      <c r="G59" s="23" t="str">
        <f t="shared" si="8"/>
        <v>TR-RB F GY</v>
      </c>
      <c r="H59" s="23" t="s">
        <v>363</v>
      </c>
      <c r="I59" s="23">
        <v>2006</v>
      </c>
      <c r="J59" s="23">
        <v>2015</v>
      </c>
      <c r="K59" s="23">
        <f t="shared" si="15"/>
        <v>9</v>
      </c>
      <c r="L59" s="23"/>
      <c r="M59" s="23">
        <v>9270</v>
      </c>
      <c r="N59" s="30">
        <v>42254</v>
      </c>
      <c r="O59" s="27"/>
      <c r="P59" s="27" t="s">
        <v>254</v>
      </c>
      <c r="Q59" s="27">
        <f t="shared" si="9"/>
        <v>800</v>
      </c>
      <c r="R59" s="27" t="s">
        <v>254</v>
      </c>
      <c r="S59" s="23">
        <v>1</v>
      </c>
      <c r="T59" s="27" t="str">
        <f t="shared" si="10"/>
        <v>800</v>
      </c>
      <c r="U59" s="75">
        <f t="shared" si="11"/>
        <v>1600</v>
      </c>
      <c r="V59" s="6" t="s">
        <v>253</v>
      </c>
      <c r="W59" s="67">
        <f>INDEX(Munka1!A:C,MATCH('Nevezési lista'!E59,Munka1!A:A,0),3)</f>
        <v>1000</v>
      </c>
      <c r="X59" s="74">
        <f t="shared" si="12"/>
        <v>0</v>
      </c>
      <c r="Y59" s="55">
        <f t="shared" si="13"/>
        <v>1600</v>
      </c>
      <c r="Z59" s="55" t="s">
        <v>408</v>
      </c>
      <c r="AA59" s="23">
        <v>668</v>
      </c>
      <c r="AB59" s="23"/>
    </row>
    <row r="60" spans="1:29" ht="15.75">
      <c r="A60" s="23" t="s">
        <v>55</v>
      </c>
      <c r="B60" s="23" t="s">
        <v>375</v>
      </c>
      <c r="C60" s="23" t="s">
        <v>6</v>
      </c>
      <c r="D60" s="23" t="s">
        <v>286</v>
      </c>
      <c r="E60" s="23" t="s">
        <v>288</v>
      </c>
      <c r="F60" s="67" t="str">
        <f>INDEX(Munka1!A:C,MATCH('Nevezési lista'!E60,Munka1!A:A,0),2)</f>
        <v>Gyermek</v>
      </c>
      <c r="G60" s="23" t="str">
        <f t="shared" si="8"/>
        <v>TR-RB F GY</v>
      </c>
      <c r="H60" s="23" t="s">
        <v>363</v>
      </c>
      <c r="I60" s="23">
        <v>2004</v>
      </c>
      <c r="J60" s="23">
        <v>2015</v>
      </c>
      <c r="K60" s="23">
        <f t="shared" si="15"/>
        <v>11</v>
      </c>
      <c r="L60" s="23">
        <v>36304762898</v>
      </c>
      <c r="M60" s="23"/>
      <c r="N60" s="30">
        <v>42254</v>
      </c>
      <c r="O60" s="27"/>
      <c r="P60" s="27" t="s">
        <v>253</v>
      </c>
      <c r="Q60" s="27">
        <f t="shared" si="9"/>
        <v>0</v>
      </c>
      <c r="R60" s="27" t="s">
        <v>253</v>
      </c>
      <c r="S60" s="23">
        <v>0</v>
      </c>
      <c r="T60" s="27">
        <f t="shared" si="10"/>
        <v>0</v>
      </c>
      <c r="U60" s="75">
        <f t="shared" si="11"/>
        <v>0</v>
      </c>
      <c r="V60" s="6" t="s">
        <v>254</v>
      </c>
      <c r="W60" s="67">
        <f>INDEX(Munka1!A:C,MATCH('Nevezési lista'!E60,Munka1!A:A,0),3)</f>
        <v>1000</v>
      </c>
      <c r="X60" s="74">
        <f t="shared" si="12"/>
        <v>1000</v>
      </c>
      <c r="Y60" s="55">
        <f t="shared" si="13"/>
        <v>1000</v>
      </c>
      <c r="Z60" s="55" t="s">
        <v>408</v>
      </c>
      <c r="AA60" s="23">
        <v>610</v>
      </c>
      <c r="AB60" s="23"/>
    </row>
    <row r="61" spans="1:29" ht="15.75">
      <c r="A61" s="23" t="s">
        <v>369</v>
      </c>
      <c r="B61" s="23" t="s">
        <v>237</v>
      </c>
      <c r="C61" s="23" t="s">
        <v>6</v>
      </c>
      <c r="D61" s="23" t="s">
        <v>286</v>
      </c>
      <c r="E61" s="23" t="s">
        <v>288</v>
      </c>
      <c r="F61" s="67" t="str">
        <f>INDEX(Munka1!A:C,MATCH('Nevezési lista'!E61,Munka1!A:A,0),2)</f>
        <v>Gyermek</v>
      </c>
      <c r="G61" s="23" t="str">
        <f t="shared" si="8"/>
        <v>TR-RB F GY</v>
      </c>
      <c r="H61" s="23" t="s">
        <v>363</v>
      </c>
      <c r="I61" s="23">
        <v>2007</v>
      </c>
      <c r="J61" s="23">
        <v>2015</v>
      </c>
      <c r="K61" s="23">
        <f t="shared" si="15"/>
        <v>8</v>
      </c>
      <c r="L61" s="23"/>
      <c r="M61" s="23"/>
      <c r="N61" s="30">
        <v>42258</v>
      </c>
      <c r="O61" s="27"/>
      <c r="P61" s="27" t="s">
        <v>253</v>
      </c>
      <c r="Q61" s="27">
        <f t="shared" si="9"/>
        <v>0</v>
      </c>
      <c r="R61" s="27" t="s">
        <v>253</v>
      </c>
      <c r="S61" s="23">
        <v>0</v>
      </c>
      <c r="T61" s="27">
        <f t="shared" si="10"/>
        <v>0</v>
      </c>
      <c r="U61" s="75">
        <f t="shared" si="11"/>
        <v>0</v>
      </c>
      <c r="V61" s="6" t="s">
        <v>253</v>
      </c>
      <c r="W61" s="67">
        <f>INDEX(Munka1!A:C,MATCH('Nevezési lista'!E61,Munka1!A:A,0),3)</f>
        <v>1000</v>
      </c>
      <c r="X61" s="74">
        <f t="shared" si="12"/>
        <v>0</v>
      </c>
      <c r="Y61" s="55">
        <f t="shared" si="13"/>
        <v>0</v>
      </c>
      <c r="Z61" s="55" t="s">
        <v>408</v>
      </c>
      <c r="AA61" s="23">
        <v>584</v>
      </c>
      <c r="AB61" s="23"/>
    </row>
    <row r="62" spans="1:29" ht="15.75">
      <c r="A62" s="23" t="s">
        <v>31</v>
      </c>
      <c r="B62" s="23" t="s">
        <v>237</v>
      </c>
      <c r="C62" s="23" t="s">
        <v>6</v>
      </c>
      <c r="D62" s="23" t="s">
        <v>286</v>
      </c>
      <c r="E62" s="23" t="s">
        <v>288</v>
      </c>
      <c r="F62" s="67" t="str">
        <f>INDEX(Munka1!A:C,MATCH('Nevezési lista'!E62,Munka1!A:A,0),2)</f>
        <v>Gyermek</v>
      </c>
      <c r="G62" s="23" t="str">
        <f t="shared" si="8"/>
        <v>TR-RB F GY</v>
      </c>
      <c r="H62" s="23" t="s">
        <v>363</v>
      </c>
      <c r="I62" s="23">
        <v>2006</v>
      </c>
      <c r="J62" s="23">
        <v>2015</v>
      </c>
      <c r="K62" s="23">
        <f t="shared" si="15"/>
        <v>9</v>
      </c>
      <c r="L62" s="23"/>
      <c r="M62" s="23">
        <v>9621</v>
      </c>
      <c r="N62" s="30">
        <v>42217</v>
      </c>
      <c r="O62" s="27"/>
      <c r="P62" s="27" t="s">
        <v>254</v>
      </c>
      <c r="Q62" s="27">
        <f t="shared" si="9"/>
        <v>800</v>
      </c>
      <c r="R62" s="27" t="s">
        <v>254</v>
      </c>
      <c r="S62" s="23">
        <v>1</v>
      </c>
      <c r="T62" s="27" t="str">
        <f t="shared" si="10"/>
        <v>800</v>
      </c>
      <c r="U62" s="75">
        <f t="shared" si="11"/>
        <v>1600</v>
      </c>
      <c r="V62" s="6" t="s">
        <v>253</v>
      </c>
      <c r="W62" s="67">
        <f>INDEX(Munka1!A:C,MATCH('Nevezési lista'!E62,Munka1!A:A,0),3)</f>
        <v>1000</v>
      </c>
      <c r="X62" s="74">
        <f t="shared" si="12"/>
        <v>0</v>
      </c>
      <c r="Y62" s="55">
        <f t="shared" si="13"/>
        <v>1600</v>
      </c>
      <c r="Z62" s="55" t="s">
        <v>408</v>
      </c>
      <c r="AA62" s="23">
        <v>550</v>
      </c>
      <c r="AB62" s="23"/>
    </row>
    <row r="63" spans="1:29" ht="15.75">
      <c r="A63" s="23" t="s">
        <v>40</v>
      </c>
      <c r="B63" s="23" t="s">
        <v>237</v>
      </c>
      <c r="C63" s="23" t="s">
        <v>6</v>
      </c>
      <c r="D63" s="23" t="s">
        <v>286</v>
      </c>
      <c r="E63" s="23" t="s">
        <v>289</v>
      </c>
      <c r="F63" s="67" t="str">
        <f>INDEX(Munka1!A:C,MATCH('Nevezési lista'!E63,Munka1!A:A,0),2)</f>
        <v>Ifjúsági</v>
      </c>
      <c r="G63" s="23" t="str">
        <f t="shared" si="8"/>
        <v>TR-RB F I</v>
      </c>
      <c r="H63" s="23" t="s">
        <v>314</v>
      </c>
      <c r="I63" s="23">
        <v>2000</v>
      </c>
      <c r="J63" s="23">
        <v>2015</v>
      </c>
      <c r="K63" s="23">
        <f t="shared" si="15"/>
        <v>15</v>
      </c>
      <c r="L63" s="23">
        <v>36307854161</v>
      </c>
      <c r="M63" s="23"/>
      <c r="N63" s="30">
        <v>42256</v>
      </c>
      <c r="O63" s="27"/>
      <c r="P63" s="27" t="s">
        <v>254</v>
      </c>
      <c r="Q63" s="27">
        <f t="shared" si="9"/>
        <v>800</v>
      </c>
      <c r="R63" s="27" t="s">
        <v>254</v>
      </c>
      <c r="S63" s="23">
        <v>2</v>
      </c>
      <c r="T63" s="27" t="str">
        <f t="shared" si="10"/>
        <v>800</v>
      </c>
      <c r="U63" s="75">
        <f t="shared" si="11"/>
        <v>2400</v>
      </c>
      <c r="V63" s="6" t="s">
        <v>253</v>
      </c>
      <c r="W63" s="67">
        <f>INDEX(Munka1!A:C,MATCH('Nevezési lista'!E63,Munka1!A:A,0),3)</f>
        <v>2200</v>
      </c>
      <c r="X63" s="74">
        <f t="shared" si="12"/>
        <v>0</v>
      </c>
      <c r="Y63" s="55">
        <f t="shared" si="13"/>
        <v>2400</v>
      </c>
      <c r="Z63" s="55" t="s">
        <v>408</v>
      </c>
      <c r="AA63" s="23">
        <v>526</v>
      </c>
      <c r="AB63" s="23"/>
    </row>
    <row r="64" spans="1:29" ht="15.75">
      <c r="A64" s="23" t="s">
        <v>63</v>
      </c>
      <c r="B64" s="23" t="s">
        <v>237</v>
      </c>
      <c r="C64" s="23" t="s">
        <v>6</v>
      </c>
      <c r="D64" s="23" t="s">
        <v>286</v>
      </c>
      <c r="E64" s="23" t="s">
        <v>289</v>
      </c>
      <c r="F64" s="67" t="str">
        <f>INDEX(Munka1!A:C,MATCH('Nevezési lista'!E64,Munka1!A:A,0),2)</f>
        <v>Ifjúsági</v>
      </c>
      <c r="G64" s="23" t="str">
        <f t="shared" si="8"/>
        <v>TR-RB F I</v>
      </c>
      <c r="H64" s="23" t="s">
        <v>314</v>
      </c>
      <c r="I64" s="23">
        <v>2000</v>
      </c>
      <c r="J64" s="23">
        <v>2015</v>
      </c>
      <c r="K64" s="23">
        <f t="shared" si="15"/>
        <v>15</v>
      </c>
      <c r="L64" s="23"/>
      <c r="M64" s="23"/>
      <c r="N64" s="30">
        <v>42256</v>
      </c>
      <c r="O64" s="27"/>
      <c r="P64" s="27" t="s">
        <v>253</v>
      </c>
      <c r="Q64" s="27">
        <f t="shared" si="9"/>
        <v>0</v>
      </c>
      <c r="R64" s="27" t="s">
        <v>253</v>
      </c>
      <c r="S64" s="23">
        <v>0</v>
      </c>
      <c r="T64" s="27">
        <f t="shared" si="10"/>
        <v>0</v>
      </c>
      <c r="U64" s="75">
        <f t="shared" si="11"/>
        <v>0</v>
      </c>
      <c r="V64" s="6" t="s">
        <v>253</v>
      </c>
      <c r="W64" s="67">
        <f>INDEX(Munka1!A:C,MATCH('Nevezési lista'!E64,Munka1!A:A,0),3)</f>
        <v>2200</v>
      </c>
      <c r="X64" s="74">
        <f t="shared" si="12"/>
        <v>0</v>
      </c>
      <c r="Y64" s="55">
        <f t="shared" si="13"/>
        <v>0</v>
      </c>
      <c r="Z64" s="55" t="s">
        <v>408</v>
      </c>
      <c r="AA64" s="23">
        <v>418</v>
      </c>
      <c r="AB64" s="23"/>
    </row>
    <row r="65" spans="1:29" ht="15.75">
      <c r="A65" s="23" t="s">
        <v>242</v>
      </c>
      <c r="B65" s="23" t="s">
        <v>237</v>
      </c>
      <c r="C65" s="23" t="s">
        <v>6</v>
      </c>
      <c r="D65" s="23" t="s">
        <v>286</v>
      </c>
      <c r="E65" s="23" t="s">
        <v>289</v>
      </c>
      <c r="F65" s="67" t="str">
        <f>INDEX(Munka1!A:C,MATCH('Nevezési lista'!E65,Munka1!A:A,0),2)</f>
        <v>Ifjúsági</v>
      </c>
      <c r="G65" s="23" t="str">
        <f t="shared" si="8"/>
        <v>TR-RB F I</v>
      </c>
      <c r="H65" s="23" t="s">
        <v>314</v>
      </c>
      <c r="I65" s="23">
        <v>1998</v>
      </c>
      <c r="J65" s="23">
        <v>2015</v>
      </c>
      <c r="K65" s="23">
        <f t="shared" si="15"/>
        <v>17</v>
      </c>
      <c r="L65" s="23">
        <v>36203974721</v>
      </c>
      <c r="M65" s="23"/>
      <c r="N65" s="30">
        <v>42229</v>
      </c>
      <c r="O65" s="27"/>
      <c r="P65" s="27" t="s">
        <v>254</v>
      </c>
      <c r="Q65" s="27">
        <f t="shared" si="9"/>
        <v>800</v>
      </c>
      <c r="R65" s="27" t="s">
        <v>253</v>
      </c>
      <c r="S65" s="23">
        <v>0</v>
      </c>
      <c r="T65" s="27">
        <f t="shared" si="10"/>
        <v>0</v>
      </c>
      <c r="U65" s="75">
        <f t="shared" si="11"/>
        <v>800</v>
      </c>
      <c r="V65" s="6" t="s">
        <v>253</v>
      </c>
      <c r="W65" s="67">
        <f>INDEX(Munka1!A:C,MATCH('Nevezési lista'!E65,Munka1!A:A,0),3)</f>
        <v>2200</v>
      </c>
      <c r="X65" s="74">
        <f t="shared" si="12"/>
        <v>0</v>
      </c>
      <c r="Y65" s="55">
        <f t="shared" si="13"/>
        <v>800</v>
      </c>
      <c r="Z65" s="55" t="s">
        <v>408</v>
      </c>
      <c r="AA65" s="23">
        <v>352</v>
      </c>
      <c r="AB65" s="23"/>
    </row>
    <row r="66" spans="1:29" ht="15.75">
      <c r="A66" s="23" t="s">
        <v>267</v>
      </c>
      <c r="B66" s="23" t="s">
        <v>237</v>
      </c>
      <c r="C66" s="23" t="s">
        <v>6</v>
      </c>
      <c r="D66" s="23" t="s">
        <v>286</v>
      </c>
      <c r="E66" s="23" t="s">
        <v>291</v>
      </c>
      <c r="F66" s="67" t="str">
        <f>INDEX(Munka1!A:C,MATCH('Nevezési lista'!E66,Munka1!A:A,0),2)</f>
        <v>Szenior</v>
      </c>
      <c r="G66" s="23" t="str">
        <f t="shared" ref="G66:G73" si="16">CONCATENATE(C66," ",D66," ",E66,)</f>
        <v>TR-RB F SZ</v>
      </c>
      <c r="H66" s="23" t="s">
        <v>314</v>
      </c>
      <c r="I66" s="23">
        <v>1965</v>
      </c>
      <c r="J66" s="23">
        <v>2015</v>
      </c>
      <c r="K66" s="23">
        <f t="shared" si="15"/>
        <v>50</v>
      </c>
      <c r="L66" s="23"/>
      <c r="M66" s="23"/>
      <c r="N66" s="30">
        <v>42255</v>
      </c>
      <c r="O66" s="27"/>
      <c r="P66" s="27" t="s">
        <v>253</v>
      </c>
      <c r="Q66" s="27">
        <f t="shared" ref="Q66:Q73" si="17">((IF(P66="i",1,0)*800))</f>
        <v>0</v>
      </c>
      <c r="R66" s="27" t="s">
        <v>253</v>
      </c>
      <c r="S66" s="23">
        <v>0</v>
      </c>
      <c r="T66" s="27">
        <f t="shared" ref="T66:T73" si="18">IF(R66="i","800",0)</f>
        <v>0</v>
      </c>
      <c r="U66" s="75">
        <f t="shared" ref="U66:U73" si="19">Q66+(S66*T66)</f>
        <v>0</v>
      </c>
      <c r="V66" s="6" t="s">
        <v>254</v>
      </c>
      <c r="W66" s="67">
        <f>INDEX(Munka1!A:C,MATCH('Nevezési lista'!E66,Munka1!A:A,0),3)</f>
        <v>2700</v>
      </c>
      <c r="X66" s="74">
        <f>(IF(V66="i",W66,0))/2</f>
        <v>1350</v>
      </c>
      <c r="Y66" s="55">
        <f t="shared" ref="Y66:Y73" si="20">X66+U66</f>
        <v>1350</v>
      </c>
      <c r="Z66" s="55" t="s">
        <v>408</v>
      </c>
      <c r="AA66" s="23">
        <v>624</v>
      </c>
      <c r="AB66" s="23"/>
    </row>
    <row r="67" spans="1:29" ht="15.75">
      <c r="A67" s="23" t="s">
        <v>52</v>
      </c>
      <c r="B67" s="23" t="s">
        <v>371</v>
      </c>
      <c r="C67" s="23" t="s">
        <v>6</v>
      </c>
      <c r="D67" s="23" t="s">
        <v>286</v>
      </c>
      <c r="E67" s="23" t="s">
        <v>291</v>
      </c>
      <c r="F67" s="67" t="str">
        <f>INDEX(Munka1!A:C,MATCH('Nevezési lista'!E67,Munka1!A:A,0),2)</f>
        <v>Szenior</v>
      </c>
      <c r="G67" s="23" t="str">
        <f t="shared" si="16"/>
        <v>TR-RB F SZ</v>
      </c>
      <c r="H67" s="23" t="s">
        <v>314</v>
      </c>
      <c r="I67" s="23">
        <v>1961</v>
      </c>
      <c r="J67" s="23">
        <v>2015</v>
      </c>
      <c r="K67" s="23">
        <f t="shared" si="15"/>
        <v>54</v>
      </c>
      <c r="L67" s="23"/>
      <c r="M67" s="23">
        <v>9140</v>
      </c>
      <c r="N67" s="30">
        <v>42226</v>
      </c>
      <c r="O67" s="27"/>
      <c r="P67" s="27" t="s">
        <v>254</v>
      </c>
      <c r="Q67" s="27">
        <f t="shared" si="17"/>
        <v>800</v>
      </c>
      <c r="R67" s="27" t="s">
        <v>253</v>
      </c>
      <c r="S67" s="23">
        <v>0</v>
      </c>
      <c r="T67" s="27">
        <f t="shared" si="18"/>
        <v>0</v>
      </c>
      <c r="U67" s="75">
        <f t="shared" si="19"/>
        <v>800</v>
      </c>
      <c r="V67" s="6" t="s">
        <v>253</v>
      </c>
      <c r="W67" s="67">
        <f>INDEX(Munka1!A:C,MATCH('Nevezési lista'!E67,Munka1!A:A,0),3)</f>
        <v>2700</v>
      </c>
      <c r="X67" s="74">
        <f t="shared" ref="X67:X73" si="21">IF(V67="i",W67,0)</f>
        <v>0</v>
      </c>
      <c r="Y67" s="55">
        <f t="shared" si="20"/>
        <v>800</v>
      </c>
      <c r="Z67" s="55" t="s">
        <v>408</v>
      </c>
      <c r="AA67" s="23">
        <v>436</v>
      </c>
      <c r="AB67" s="23"/>
    </row>
    <row r="68" spans="1:29" ht="15.75">
      <c r="A68" s="23" t="s">
        <v>41</v>
      </c>
      <c r="B68" s="23" t="s">
        <v>375</v>
      </c>
      <c r="C68" s="23" t="s">
        <v>6</v>
      </c>
      <c r="D68" s="23" t="s">
        <v>287</v>
      </c>
      <c r="E68" s="23" t="s">
        <v>286</v>
      </c>
      <c r="F68" s="67" t="str">
        <f>INDEX(Munka1!A:C,MATCH('Nevezési lista'!E68,Munka1!A:A,0),2)</f>
        <v>Felnőtt</v>
      </c>
      <c r="G68" s="23" t="str">
        <f t="shared" si="16"/>
        <v>TR-RB N F</v>
      </c>
      <c r="H68" s="23" t="s">
        <v>314</v>
      </c>
      <c r="I68" s="23">
        <v>1988</v>
      </c>
      <c r="J68" s="23">
        <v>2015</v>
      </c>
      <c r="K68" s="23">
        <f t="shared" si="15"/>
        <v>27</v>
      </c>
      <c r="L68" s="23"/>
      <c r="M68" s="23">
        <v>9465</v>
      </c>
      <c r="N68" s="30">
        <v>42246</v>
      </c>
      <c r="O68" s="27"/>
      <c r="P68" s="27" t="s">
        <v>254</v>
      </c>
      <c r="Q68" s="27">
        <f t="shared" si="17"/>
        <v>800</v>
      </c>
      <c r="R68" s="27" t="s">
        <v>253</v>
      </c>
      <c r="S68" s="23">
        <v>0</v>
      </c>
      <c r="T68" s="27">
        <f t="shared" si="18"/>
        <v>0</v>
      </c>
      <c r="U68" s="75">
        <f t="shared" si="19"/>
        <v>800</v>
      </c>
      <c r="V68" s="6" t="s">
        <v>254</v>
      </c>
      <c r="W68" s="67">
        <f>INDEX(Munka1!A:C,MATCH('Nevezési lista'!E68,Munka1!A:A,0),3)</f>
        <v>2700</v>
      </c>
      <c r="X68" s="74">
        <f t="shared" si="21"/>
        <v>2700</v>
      </c>
      <c r="Y68" s="55">
        <f t="shared" si="20"/>
        <v>3500</v>
      </c>
      <c r="Z68" s="55" t="s">
        <v>408</v>
      </c>
      <c r="AA68" s="23">
        <v>600</v>
      </c>
      <c r="AB68" s="23"/>
    </row>
    <row r="69" spans="1:29" ht="15.75">
      <c r="A69" s="23" t="s">
        <v>47</v>
      </c>
      <c r="B69" s="23" t="s">
        <v>237</v>
      </c>
      <c r="C69" s="23" t="s">
        <v>6</v>
      </c>
      <c r="D69" s="23" t="s">
        <v>287</v>
      </c>
      <c r="E69" s="23" t="s">
        <v>286</v>
      </c>
      <c r="F69" s="67" t="str">
        <f>INDEX(Munka1!A:C,MATCH('Nevezési lista'!E69,Munka1!A:A,0),2)</f>
        <v>Felnőtt</v>
      </c>
      <c r="G69" s="23" t="str">
        <f t="shared" si="16"/>
        <v>TR-RB N F</v>
      </c>
      <c r="H69" s="23" t="s">
        <v>314</v>
      </c>
      <c r="I69" s="23">
        <v>1996</v>
      </c>
      <c r="J69" s="23">
        <v>2015</v>
      </c>
      <c r="K69" s="23">
        <f t="shared" si="15"/>
        <v>19</v>
      </c>
      <c r="L69" s="23"/>
      <c r="M69" s="23">
        <v>9340</v>
      </c>
      <c r="N69" s="30">
        <v>42256</v>
      </c>
      <c r="O69" s="27"/>
      <c r="P69" s="27" t="s">
        <v>254</v>
      </c>
      <c r="Q69" s="27">
        <f t="shared" si="17"/>
        <v>800</v>
      </c>
      <c r="R69" s="27" t="s">
        <v>254</v>
      </c>
      <c r="S69" s="23">
        <v>1</v>
      </c>
      <c r="T69" s="27" t="str">
        <f t="shared" si="18"/>
        <v>800</v>
      </c>
      <c r="U69" s="75">
        <f t="shared" si="19"/>
        <v>1600</v>
      </c>
      <c r="V69" s="6" t="s">
        <v>253</v>
      </c>
      <c r="W69" s="67">
        <f>INDEX(Munka1!A:C,MATCH('Nevezési lista'!E69,Munka1!A:A,0),3)</f>
        <v>2700</v>
      </c>
      <c r="X69" s="74">
        <f t="shared" si="21"/>
        <v>0</v>
      </c>
      <c r="Y69" s="55">
        <f t="shared" si="20"/>
        <v>1600</v>
      </c>
      <c r="Z69" s="55" t="s">
        <v>408</v>
      </c>
      <c r="AA69" s="23">
        <v>570</v>
      </c>
      <c r="AB69" s="23"/>
    </row>
    <row r="70" spans="1:29" ht="15.75">
      <c r="A70" s="23" t="s">
        <v>269</v>
      </c>
      <c r="B70" s="23" t="s">
        <v>270</v>
      </c>
      <c r="C70" s="23" t="s">
        <v>6</v>
      </c>
      <c r="D70" s="23" t="s">
        <v>287</v>
      </c>
      <c r="E70" s="23" t="s">
        <v>286</v>
      </c>
      <c r="F70" s="67" t="str">
        <f>INDEX(Munka1!A:C,MATCH('Nevezési lista'!E70,Munka1!A:A,0),2)</f>
        <v>Felnőtt</v>
      </c>
      <c r="G70" s="23" t="str">
        <f t="shared" si="16"/>
        <v>TR-RB N F</v>
      </c>
      <c r="H70" s="23" t="s">
        <v>314</v>
      </c>
      <c r="I70" s="23"/>
      <c r="J70" s="23">
        <v>2015</v>
      </c>
      <c r="K70" s="23">
        <f t="shared" si="15"/>
        <v>2015</v>
      </c>
      <c r="L70" s="23"/>
      <c r="M70" s="23"/>
      <c r="N70" s="30">
        <v>42256</v>
      </c>
      <c r="O70" s="27"/>
      <c r="P70" s="27" t="s">
        <v>254</v>
      </c>
      <c r="Q70" s="27">
        <f t="shared" si="17"/>
        <v>800</v>
      </c>
      <c r="R70" s="27" t="s">
        <v>253</v>
      </c>
      <c r="S70" s="23">
        <v>0</v>
      </c>
      <c r="T70" s="27">
        <f t="shared" si="18"/>
        <v>0</v>
      </c>
      <c r="U70" s="75">
        <f t="shared" si="19"/>
        <v>800</v>
      </c>
      <c r="V70" s="6" t="s">
        <v>254</v>
      </c>
      <c r="W70" s="67">
        <f>INDEX(Munka1!A:C,MATCH('Nevezési lista'!E70,Munka1!A:A,0),3)</f>
        <v>2700</v>
      </c>
      <c r="X70" s="74">
        <f t="shared" si="21"/>
        <v>2700</v>
      </c>
      <c r="Y70" s="55">
        <f t="shared" si="20"/>
        <v>3500</v>
      </c>
      <c r="Z70" s="55" t="s">
        <v>408</v>
      </c>
      <c r="AA70" s="23">
        <v>214</v>
      </c>
      <c r="AB70" s="23"/>
    </row>
    <row r="71" spans="1:29" ht="15.75">
      <c r="A71" s="23" t="s">
        <v>56</v>
      </c>
      <c r="B71" s="23" t="s">
        <v>237</v>
      </c>
      <c r="C71" s="23" t="s">
        <v>6</v>
      </c>
      <c r="D71" s="23" t="s">
        <v>287</v>
      </c>
      <c r="E71" s="23" t="s">
        <v>288</v>
      </c>
      <c r="F71" s="67" t="str">
        <f>INDEX(Munka1!A:C,MATCH('Nevezési lista'!E71,Munka1!A:A,0),2)</f>
        <v>Gyermek</v>
      </c>
      <c r="G71" s="23" t="str">
        <f t="shared" si="16"/>
        <v>TR-RB N GY</v>
      </c>
      <c r="H71" s="23" t="s">
        <v>363</v>
      </c>
      <c r="I71" s="23">
        <v>2007</v>
      </c>
      <c r="J71" s="23">
        <v>2015</v>
      </c>
      <c r="K71" s="23">
        <f t="shared" si="15"/>
        <v>8</v>
      </c>
      <c r="L71" s="23">
        <v>36302220567</v>
      </c>
      <c r="M71" s="23">
        <v>9622</v>
      </c>
      <c r="N71" s="30">
        <v>42225</v>
      </c>
      <c r="O71" s="27"/>
      <c r="P71" s="27" t="s">
        <v>254</v>
      </c>
      <c r="Q71" s="27">
        <f t="shared" si="17"/>
        <v>800</v>
      </c>
      <c r="R71" s="27" t="s">
        <v>254</v>
      </c>
      <c r="S71" s="23">
        <v>1</v>
      </c>
      <c r="T71" s="27" t="str">
        <f t="shared" si="18"/>
        <v>800</v>
      </c>
      <c r="U71" s="75">
        <f t="shared" si="19"/>
        <v>1600</v>
      </c>
      <c r="V71" s="6" t="s">
        <v>253</v>
      </c>
      <c r="W71" s="67">
        <f>INDEX(Munka1!A:C,MATCH('Nevezési lista'!E71,Munka1!A:A,0),3)</f>
        <v>1000</v>
      </c>
      <c r="X71" s="74">
        <f t="shared" si="21"/>
        <v>0</v>
      </c>
      <c r="Y71" s="55">
        <f t="shared" si="20"/>
        <v>1600</v>
      </c>
      <c r="Z71" s="55" t="s">
        <v>408</v>
      </c>
      <c r="AA71" s="23">
        <v>574</v>
      </c>
      <c r="AB71" s="23"/>
    </row>
    <row r="72" spans="1:29" ht="15.75">
      <c r="A72" s="23" t="s">
        <v>250</v>
      </c>
      <c r="B72" s="23" t="s">
        <v>237</v>
      </c>
      <c r="C72" s="23" t="s">
        <v>6</v>
      </c>
      <c r="D72" s="23" t="s">
        <v>287</v>
      </c>
      <c r="E72" s="23" t="s">
        <v>288</v>
      </c>
      <c r="F72" s="67" t="str">
        <f>INDEX(Munka1!A:C,MATCH('Nevezési lista'!E72,Munka1!A:A,0),2)</f>
        <v>Gyermek</v>
      </c>
      <c r="G72" s="23" t="str">
        <f t="shared" si="16"/>
        <v>TR-RB N GY</v>
      </c>
      <c r="H72" s="23" t="s">
        <v>363</v>
      </c>
      <c r="I72" s="23">
        <v>2006</v>
      </c>
      <c r="J72" s="23">
        <v>2015</v>
      </c>
      <c r="K72" s="23">
        <f t="shared" si="15"/>
        <v>9</v>
      </c>
      <c r="L72" s="23"/>
      <c r="M72" s="23"/>
      <c r="N72" s="30">
        <v>42254</v>
      </c>
      <c r="O72" s="27"/>
      <c r="P72" s="27" t="s">
        <v>254</v>
      </c>
      <c r="Q72" s="27">
        <f t="shared" si="17"/>
        <v>800</v>
      </c>
      <c r="R72" s="27" t="s">
        <v>254</v>
      </c>
      <c r="S72" s="23">
        <v>2</v>
      </c>
      <c r="T72" s="27" t="str">
        <f t="shared" si="18"/>
        <v>800</v>
      </c>
      <c r="U72" s="75">
        <f t="shared" si="19"/>
        <v>2400</v>
      </c>
      <c r="V72" s="6" t="s">
        <v>253</v>
      </c>
      <c r="W72" s="67">
        <f>INDEX(Munka1!A:C,MATCH('Nevezési lista'!E72,Munka1!A:A,0),3)</f>
        <v>1000</v>
      </c>
      <c r="X72" s="74">
        <f t="shared" si="21"/>
        <v>0</v>
      </c>
      <c r="Y72" s="55">
        <f t="shared" si="20"/>
        <v>2400</v>
      </c>
      <c r="Z72" s="55" t="s">
        <v>408</v>
      </c>
      <c r="AA72" s="23">
        <v>552</v>
      </c>
      <c r="AB72" s="23"/>
    </row>
    <row r="73" spans="1:29" ht="15.75">
      <c r="A73" s="23" t="s">
        <v>397</v>
      </c>
      <c r="B73" s="23" t="s">
        <v>237</v>
      </c>
      <c r="C73" s="23" t="s">
        <v>6</v>
      </c>
      <c r="D73" s="23" t="s">
        <v>287</v>
      </c>
      <c r="E73" s="23" t="s">
        <v>288</v>
      </c>
      <c r="F73" s="67" t="str">
        <f>INDEX(Munka1!A:C,MATCH('Nevezési lista'!E73,Munka1!A:A,0),2)</f>
        <v>Gyermek</v>
      </c>
      <c r="G73" s="23" t="str">
        <f t="shared" si="16"/>
        <v>TR-RB N GY</v>
      </c>
      <c r="H73" s="23" t="s">
        <v>363</v>
      </c>
      <c r="I73" s="23"/>
      <c r="J73" s="23"/>
      <c r="K73" s="23"/>
      <c r="L73" s="23"/>
      <c r="M73" s="23"/>
      <c r="N73" s="30"/>
      <c r="O73" s="27"/>
      <c r="P73" s="27" t="s">
        <v>254</v>
      </c>
      <c r="Q73" s="27">
        <f t="shared" si="17"/>
        <v>800</v>
      </c>
      <c r="R73" s="27" t="s">
        <v>253</v>
      </c>
      <c r="S73" s="23">
        <v>0</v>
      </c>
      <c r="T73" s="27">
        <f t="shared" si="18"/>
        <v>0</v>
      </c>
      <c r="U73" s="75">
        <f t="shared" si="19"/>
        <v>800</v>
      </c>
      <c r="V73" s="6"/>
      <c r="W73" s="67">
        <f>INDEX(Munka1!A:C,MATCH('Nevezési lista'!E73,Munka1!A:A,0),3)</f>
        <v>1000</v>
      </c>
      <c r="X73" s="74">
        <f t="shared" si="21"/>
        <v>0</v>
      </c>
      <c r="Y73" s="55">
        <f t="shared" si="20"/>
        <v>800</v>
      </c>
      <c r="Z73" s="55" t="s">
        <v>408</v>
      </c>
      <c r="AA73" s="23">
        <v>526</v>
      </c>
      <c r="AB73" s="23"/>
    </row>
    <row r="74" spans="1:29" ht="15.75">
      <c r="A74" s="23"/>
      <c r="B74" s="23"/>
      <c r="C74" s="23"/>
      <c r="D74" s="23"/>
      <c r="E74" s="23"/>
      <c r="F74" s="67"/>
      <c r="G74" s="23"/>
      <c r="H74" s="23"/>
      <c r="I74" s="23"/>
      <c r="J74" s="23"/>
      <c r="K74" s="23"/>
      <c r="L74" s="23"/>
      <c r="M74" s="23"/>
      <c r="N74" s="30"/>
      <c r="O74" s="27"/>
      <c r="P74" s="27"/>
      <c r="Q74" s="27"/>
      <c r="R74" s="27"/>
      <c r="S74" s="23"/>
      <c r="T74" s="23"/>
      <c r="U74" s="63"/>
      <c r="V74" s="6"/>
      <c r="W74" s="67"/>
      <c r="X74" s="55"/>
      <c r="Y74" s="55"/>
      <c r="Z74" s="55"/>
      <c r="AA74" s="23"/>
      <c r="AB74" s="23"/>
    </row>
    <row r="75" spans="1:29" ht="15.75">
      <c r="A75" s="23"/>
      <c r="B75" s="23"/>
      <c r="C75" s="23"/>
      <c r="D75" s="23"/>
      <c r="E75" s="23"/>
      <c r="F75" s="72"/>
      <c r="G75" s="23"/>
      <c r="H75" s="23"/>
      <c r="I75" s="23"/>
      <c r="J75" s="23"/>
      <c r="K75" s="23"/>
      <c r="L75" s="23"/>
      <c r="M75" s="23"/>
      <c r="N75" s="23"/>
      <c r="O75" s="27"/>
      <c r="P75" s="27"/>
      <c r="Q75" s="27"/>
      <c r="R75" s="27"/>
      <c r="S75" s="23"/>
      <c r="T75" s="23"/>
      <c r="U75" s="63"/>
      <c r="V75" s="6"/>
      <c r="W75" s="67"/>
      <c r="X75" s="55"/>
      <c r="Y75" s="55"/>
      <c r="Z75" s="55"/>
      <c r="AA75" s="23"/>
      <c r="AB75" s="23"/>
      <c r="AC75" s="26"/>
    </row>
    <row r="76" spans="1:29" ht="30">
      <c r="A76" s="23"/>
      <c r="B76" s="23"/>
      <c r="C76" s="23"/>
      <c r="D76" s="23"/>
      <c r="E76" s="23"/>
      <c r="F76" s="72"/>
      <c r="G76" s="23"/>
      <c r="H76" s="23"/>
      <c r="I76" s="23"/>
      <c r="J76" s="23"/>
      <c r="K76" s="23"/>
      <c r="L76" s="23"/>
      <c r="M76" s="23"/>
      <c r="N76" s="23"/>
      <c r="O76" s="27"/>
      <c r="P76" s="62" t="s">
        <v>406</v>
      </c>
      <c r="Q76" s="27">
        <f>((SUM(Q2:Q73)/800))</f>
        <v>60</v>
      </c>
      <c r="R76" s="62" t="s">
        <v>405</v>
      </c>
      <c r="S76" s="23">
        <f>SUM(S2:S75)</f>
        <v>20</v>
      </c>
      <c r="T76" s="23"/>
      <c r="U76" s="77">
        <f>SUM(U2:U75)</f>
        <v>64000</v>
      </c>
      <c r="V76" s="6"/>
      <c r="W76" s="68">
        <f>SUM(W2:W75)</f>
        <v>172600</v>
      </c>
      <c r="X76" s="52">
        <f>SUM(X2:X75)</f>
        <v>111550</v>
      </c>
      <c r="Y76" s="52">
        <f>SUM(Y2:Y75)</f>
        <v>175550</v>
      </c>
      <c r="Z76" s="52"/>
      <c r="AA76" s="23"/>
      <c r="AB76" s="23"/>
    </row>
    <row r="77" spans="1:29" ht="15.75">
      <c r="A77" s="23"/>
      <c r="B77" s="23"/>
      <c r="C77" s="23"/>
      <c r="D77" s="23"/>
      <c r="E77" s="23"/>
      <c r="F77" s="72"/>
      <c r="G77" s="23"/>
      <c r="H77" s="23"/>
      <c r="I77" s="23"/>
      <c r="J77" s="23"/>
      <c r="K77" s="23"/>
      <c r="L77" s="23"/>
      <c r="M77" s="23"/>
      <c r="N77" s="23"/>
      <c r="O77" s="27"/>
      <c r="P77" s="27"/>
      <c r="Q77" s="27"/>
      <c r="R77" s="27"/>
      <c r="S77" s="23"/>
      <c r="T77" s="23"/>
      <c r="U77" s="63"/>
      <c r="V77" s="6"/>
      <c r="W77" s="67"/>
      <c r="X77" s="55"/>
      <c r="Y77" s="55"/>
      <c r="Z77" s="55"/>
      <c r="AA77" s="23"/>
      <c r="AB77" s="23"/>
    </row>
    <row r="78" spans="1:29" ht="15.75">
      <c r="A78" s="23"/>
      <c r="B78" s="23"/>
      <c r="C78" s="23"/>
      <c r="D78" s="23"/>
      <c r="E78" s="23"/>
      <c r="F78" s="72"/>
      <c r="G78" s="23"/>
      <c r="H78" s="23"/>
      <c r="I78" s="23"/>
      <c r="J78" s="23"/>
      <c r="K78" s="23"/>
      <c r="L78" s="23"/>
      <c r="M78" s="23"/>
      <c r="N78" s="23"/>
      <c r="O78" s="27"/>
      <c r="P78" s="27"/>
      <c r="Q78" s="27"/>
      <c r="R78" s="27"/>
      <c r="S78" s="23"/>
      <c r="T78" s="23"/>
      <c r="U78" s="63"/>
      <c r="V78" s="6"/>
      <c r="W78" s="67"/>
      <c r="X78" s="55"/>
      <c r="Y78" s="55"/>
      <c r="Z78" s="55"/>
      <c r="AA78" s="23"/>
      <c r="AB78" s="23"/>
    </row>
    <row r="79" spans="1:29" ht="15.75">
      <c r="A79" s="23"/>
      <c r="B79" s="23"/>
      <c r="C79" s="23"/>
      <c r="D79" s="23"/>
      <c r="E79" s="23"/>
      <c r="F79" s="72"/>
      <c r="G79" s="23"/>
      <c r="H79" s="23"/>
      <c r="I79" s="23"/>
      <c r="J79" s="23"/>
      <c r="K79" s="23"/>
      <c r="L79" s="23"/>
      <c r="M79" s="23"/>
      <c r="N79" s="23"/>
      <c r="O79" s="27"/>
      <c r="P79" s="27"/>
      <c r="Q79" s="27"/>
      <c r="R79" s="27"/>
      <c r="S79" s="23"/>
      <c r="T79" s="23"/>
      <c r="U79" s="63"/>
      <c r="V79" s="6"/>
      <c r="W79" s="67"/>
      <c r="X79" s="55"/>
      <c r="Y79" s="55"/>
      <c r="Z79" s="55"/>
      <c r="AA79" s="23"/>
      <c r="AB79" s="23"/>
    </row>
    <row r="80" spans="1:29" ht="15.75">
      <c r="A80" s="23"/>
      <c r="B80" s="23"/>
      <c r="C80" s="23"/>
      <c r="D80" s="23"/>
      <c r="E80" s="23"/>
      <c r="F80" s="72"/>
      <c r="G80" s="23"/>
      <c r="H80" s="23"/>
      <c r="I80" s="23"/>
      <c r="J80" s="23"/>
      <c r="K80" s="23"/>
      <c r="L80" s="23"/>
      <c r="M80" s="23"/>
      <c r="N80" s="23"/>
      <c r="O80" s="27"/>
      <c r="P80" s="27"/>
      <c r="Q80" s="27"/>
      <c r="R80" s="27"/>
      <c r="S80" s="23"/>
      <c r="T80" s="23"/>
      <c r="U80" s="63"/>
      <c r="V80" s="6"/>
      <c r="W80" s="67"/>
      <c r="X80" s="55"/>
      <c r="Y80" s="55"/>
      <c r="Z80" s="55"/>
      <c r="AA80" s="23"/>
      <c r="AB80" s="23"/>
    </row>
    <row r="81" spans="1:28" ht="15.75">
      <c r="A81" s="23"/>
      <c r="B81" s="23"/>
      <c r="C81" s="23"/>
      <c r="D81" s="23"/>
      <c r="E81" s="23"/>
      <c r="F81" s="72"/>
      <c r="G81" s="23"/>
      <c r="H81" s="23"/>
      <c r="I81" s="23"/>
      <c r="J81" s="23"/>
      <c r="K81" s="23"/>
      <c r="L81" s="23"/>
      <c r="M81" s="23"/>
      <c r="N81" s="23"/>
      <c r="O81" s="27"/>
      <c r="P81" s="27"/>
      <c r="Q81" s="27"/>
      <c r="R81" s="27"/>
      <c r="S81" s="23"/>
      <c r="T81" s="23"/>
      <c r="U81" s="63"/>
      <c r="V81" s="6"/>
      <c r="W81" s="67"/>
      <c r="X81" s="55"/>
      <c r="Y81" s="55"/>
      <c r="Z81" s="55"/>
      <c r="AA81" s="23"/>
      <c r="AB81" s="23"/>
    </row>
    <row r="82" spans="1:28" ht="15.75">
      <c r="A82" s="23"/>
      <c r="B82" s="23"/>
      <c r="C82" s="23"/>
      <c r="D82" s="23"/>
      <c r="E82" s="23"/>
      <c r="F82" s="72"/>
      <c r="G82" s="23"/>
      <c r="H82" s="23"/>
      <c r="I82" s="23"/>
      <c r="J82" s="23"/>
      <c r="K82" s="23"/>
      <c r="L82" s="23"/>
      <c r="M82" s="23"/>
      <c r="N82" s="23"/>
      <c r="O82" s="27"/>
      <c r="P82" s="27"/>
      <c r="Q82" s="27"/>
      <c r="R82" s="27"/>
      <c r="S82" s="23"/>
      <c r="T82" s="23"/>
      <c r="U82" s="63"/>
      <c r="V82" s="6"/>
      <c r="W82" s="67"/>
      <c r="X82" s="55"/>
      <c r="Y82" s="55"/>
      <c r="Z82" s="55"/>
      <c r="AA82" s="23"/>
      <c r="AB82" s="23"/>
    </row>
    <row r="83" spans="1:28" ht="15.75">
      <c r="A83" s="23"/>
      <c r="B83" s="23"/>
      <c r="C83" s="23"/>
      <c r="D83" s="23"/>
      <c r="E83" s="23"/>
      <c r="F83" s="72"/>
      <c r="G83" s="23"/>
      <c r="H83" s="23"/>
      <c r="I83" s="23"/>
      <c r="J83" s="23"/>
      <c r="K83" s="23"/>
      <c r="L83" s="23"/>
      <c r="M83" s="23"/>
      <c r="N83" s="23"/>
      <c r="O83" s="27"/>
      <c r="P83" s="27"/>
      <c r="Q83" s="27"/>
      <c r="R83" s="27"/>
      <c r="S83" s="23"/>
      <c r="T83" s="23"/>
      <c r="U83" s="63"/>
      <c r="V83" s="6"/>
      <c r="W83" s="67"/>
      <c r="X83" s="55"/>
      <c r="Y83" s="55"/>
      <c r="Z83" s="55"/>
      <c r="AA83" s="23"/>
      <c r="AB83" s="23"/>
    </row>
    <row r="84" spans="1:28" ht="15.75">
      <c r="A84" s="23"/>
      <c r="B84" s="23"/>
      <c r="C84" s="23"/>
      <c r="D84" s="23"/>
      <c r="E84" s="23"/>
      <c r="F84" s="72"/>
      <c r="G84" s="23"/>
      <c r="H84" s="23"/>
      <c r="I84" s="23"/>
      <c r="J84" s="23"/>
      <c r="K84" s="23"/>
      <c r="L84" s="23"/>
      <c r="M84" s="23"/>
      <c r="N84" s="23"/>
      <c r="O84" s="27"/>
      <c r="P84" s="27"/>
      <c r="Q84" s="27"/>
      <c r="R84" s="27"/>
      <c r="S84" s="23"/>
      <c r="T84" s="23"/>
      <c r="U84" s="63"/>
      <c r="V84" s="6"/>
      <c r="W84" s="67"/>
      <c r="X84" s="55"/>
      <c r="Y84" s="55"/>
      <c r="Z84" s="55"/>
      <c r="AA84" s="23"/>
      <c r="AB84" s="23"/>
    </row>
    <row r="85" spans="1:28" ht="15.75">
      <c r="A85" s="23"/>
      <c r="B85" s="23"/>
      <c r="C85" s="23"/>
      <c r="D85" s="23"/>
      <c r="E85" s="23"/>
      <c r="F85" s="72"/>
      <c r="G85" s="23"/>
      <c r="H85" s="23"/>
      <c r="I85" s="23"/>
      <c r="J85" s="23"/>
      <c r="K85" s="23"/>
      <c r="L85" s="23"/>
      <c r="M85" s="23"/>
      <c r="N85" s="23"/>
      <c r="O85" s="27"/>
      <c r="P85" s="27"/>
      <c r="Q85" s="27"/>
      <c r="R85" s="27"/>
      <c r="S85" s="23"/>
      <c r="T85" s="23"/>
      <c r="U85" s="63"/>
      <c r="V85" s="6"/>
      <c r="W85" s="67"/>
      <c r="X85" s="55"/>
      <c r="Y85" s="55"/>
      <c r="Z85" s="55"/>
      <c r="AA85" s="23"/>
      <c r="AB85" s="23"/>
    </row>
    <row r="86" spans="1:28" ht="15.75">
      <c r="A86" s="23"/>
      <c r="B86" s="23"/>
      <c r="C86" s="23"/>
      <c r="D86" s="23"/>
      <c r="E86" s="23"/>
      <c r="F86" s="72"/>
      <c r="G86" s="23"/>
      <c r="H86" s="23"/>
      <c r="I86" s="23"/>
      <c r="J86" s="23"/>
      <c r="K86" s="23"/>
      <c r="L86" s="23"/>
      <c r="M86" s="23"/>
      <c r="N86" s="23"/>
      <c r="O86" s="27"/>
      <c r="P86" s="27"/>
      <c r="Q86" s="27"/>
      <c r="R86" s="27"/>
      <c r="S86" s="23"/>
      <c r="T86" s="23"/>
      <c r="U86" s="63"/>
      <c r="V86" s="6"/>
      <c r="W86" s="67"/>
      <c r="X86" s="55"/>
      <c r="Y86" s="55"/>
      <c r="Z86" s="55"/>
      <c r="AA86" s="23"/>
      <c r="AB86" s="23"/>
    </row>
    <row r="87" spans="1:28" ht="15.75">
      <c r="A87" s="23"/>
      <c r="B87" s="23"/>
      <c r="C87" s="23"/>
      <c r="D87" s="23"/>
      <c r="E87" s="23"/>
      <c r="F87" s="72"/>
      <c r="G87" s="23"/>
      <c r="H87" s="23"/>
      <c r="I87" s="23"/>
      <c r="J87" s="23"/>
      <c r="K87" s="23"/>
      <c r="L87" s="23"/>
      <c r="M87" s="23"/>
      <c r="N87" s="23"/>
      <c r="O87" s="27"/>
      <c r="P87" s="27"/>
      <c r="Q87" s="27"/>
      <c r="R87" s="27"/>
      <c r="S87" s="23"/>
      <c r="T87" s="23"/>
      <c r="U87" s="63"/>
      <c r="V87" s="6"/>
      <c r="W87" s="67"/>
      <c r="X87" s="55"/>
      <c r="Y87" s="55"/>
      <c r="Z87" s="55"/>
      <c r="AA87" s="23"/>
      <c r="AB87" s="23"/>
    </row>
    <row r="88" spans="1:28" ht="15.75">
      <c r="A88" s="23"/>
      <c r="B88" s="23"/>
      <c r="C88" s="23"/>
      <c r="D88" s="23"/>
      <c r="E88" s="23"/>
      <c r="F88" s="72"/>
      <c r="G88" s="23"/>
      <c r="H88" s="23"/>
      <c r="I88" s="23"/>
      <c r="J88" s="23"/>
      <c r="K88" s="23"/>
      <c r="L88" s="23"/>
      <c r="M88" s="23"/>
      <c r="N88" s="23"/>
      <c r="O88" s="27"/>
      <c r="P88" s="27"/>
      <c r="Q88" s="27"/>
      <c r="R88" s="27"/>
      <c r="S88" s="23"/>
      <c r="T88" s="23"/>
      <c r="U88" s="63"/>
      <c r="V88" s="6"/>
      <c r="W88" s="67"/>
      <c r="X88" s="55"/>
      <c r="Y88" s="55"/>
      <c r="Z88" s="55"/>
      <c r="AA88" s="23"/>
      <c r="AB88" s="23"/>
    </row>
    <row r="89" spans="1:28" ht="15.75">
      <c r="A89" s="23"/>
      <c r="B89" s="23"/>
      <c r="C89" s="23"/>
      <c r="D89" s="23"/>
      <c r="E89" s="23"/>
      <c r="F89" s="72"/>
      <c r="G89" s="23"/>
      <c r="H89" s="23"/>
      <c r="I89" s="23"/>
      <c r="J89" s="23"/>
      <c r="K89" s="23"/>
      <c r="L89" s="23"/>
      <c r="M89" s="23"/>
      <c r="N89" s="23"/>
      <c r="O89" s="27"/>
      <c r="P89" s="27"/>
      <c r="Q89" s="27"/>
      <c r="R89" s="27"/>
      <c r="S89" s="23"/>
      <c r="T89" s="23"/>
      <c r="U89" s="63"/>
      <c r="V89" s="6"/>
      <c r="W89" s="67"/>
      <c r="X89" s="55"/>
      <c r="Y89" s="55"/>
      <c r="Z89" s="55"/>
      <c r="AA89" s="23"/>
      <c r="AB89" s="23"/>
    </row>
    <row r="90" spans="1:28" ht="15.75">
      <c r="A90" s="23"/>
      <c r="B90" s="23"/>
      <c r="C90" s="23"/>
      <c r="D90" s="23"/>
      <c r="E90" s="23"/>
      <c r="F90" s="72"/>
      <c r="G90" s="23"/>
      <c r="H90" s="23"/>
      <c r="I90" s="23"/>
      <c r="J90" s="23"/>
      <c r="K90" s="23"/>
      <c r="L90" s="23"/>
      <c r="M90" s="23"/>
      <c r="N90" s="23"/>
      <c r="O90" s="27"/>
      <c r="P90" s="27"/>
      <c r="Q90" s="27"/>
      <c r="R90" s="27"/>
      <c r="S90" s="23"/>
      <c r="T90" s="23"/>
      <c r="U90" s="63"/>
      <c r="V90" s="6"/>
      <c r="W90" s="67"/>
      <c r="X90" s="55"/>
      <c r="Y90" s="55"/>
      <c r="Z90" s="55"/>
      <c r="AA90" s="23"/>
      <c r="AB90" s="23"/>
    </row>
    <row r="91" spans="1:28">
      <c r="A91" s="25"/>
      <c r="B91" s="25"/>
    </row>
    <row r="92" spans="1:28">
      <c r="A92" s="25"/>
      <c r="B92" s="25"/>
    </row>
    <row r="93" spans="1:28">
      <c r="C93" s="25"/>
      <c r="D93" s="25"/>
      <c r="E93" s="25"/>
      <c r="F93" s="70"/>
      <c r="G93" s="25"/>
      <c r="H93" s="25"/>
      <c r="I93" s="25"/>
      <c r="J93" s="25"/>
      <c r="K93" s="25"/>
      <c r="L93" s="25"/>
      <c r="M93" s="25"/>
      <c r="N93" s="25"/>
      <c r="O93" s="29"/>
      <c r="P93" s="29"/>
      <c r="Q93" s="29"/>
      <c r="R93" s="29"/>
      <c r="S93" s="25"/>
      <c r="T93" s="25"/>
      <c r="U93" s="65"/>
      <c r="V93" s="25"/>
      <c r="W93" s="70"/>
      <c r="X93" s="54"/>
      <c r="Y93" s="54"/>
      <c r="Z93" s="54"/>
    </row>
    <row r="94" spans="1:28">
      <c r="C94" s="25"/>
      <c r="D94" s="25"/>
      <c r="E94" s="25"/>
      <c r="F94" s="70"/>
      <c r="G94" s="25"/>
      <c r="H94" s="25"/>
      <c r="I94" s="25"/>
      <c r="J94" s="25"/>
      <c r="K94" s="25"/>
      <c r="L94" s="25"/>
      <c r="M94" s="25"/>
      <c r="N94" s="25"/>
      <c r="O94" s="29"/>
      <c r="P94" s="29"/>
      <c r="Q94" s="29"/>
      <c r="R94" s="29"/>
      <c r="S94" s="25"/>
      <c r="T94" s="25"/>
      <c r="U94" s="65"/>
      <c r="V94" s="25"/>
      <c r="W94" s="70"/>
      <c r="X94" s="54"/>
      <c r="Y94" s="54"/>
      <c r="Z94" s="54"/>
    </row>
    <row r="95" spans="1:28">
      <c r="C95" s="25"/>
      <c r="D95" s="25"/>
      <c r="E95" s="25"/>
      <c r="F95" s="70"/>
      <c r="G95" s="25"/>
      <c r="H95" s="25"/>
      <c r="I95" s="25"/>
      <c r="J95" s="25"/>
      <c r="K95" s="25"/>
      <c r="L95" s="25"/>
      <c r="M95" s="25"/>
      <c r="N95" s="25"/>
      <c r="O95" s="29"/>
      <c r="P95" s="29"/>
      <c r="Q95" s="29"/>
      <c r="R95" s="29"/>
      <c r="S95" s="25"/>
      <c r="T95" s="25"/>
      <c r="U95" s="65"/>
      <c r="V95" s="25"/>
      <c r="W95" s="70"/>
      <c r="X95" s="54"/>
      <c r="Y95" s="54"/>
      <c r="Z95" s="54"/>
    </row>
    <row r="96" spans="1:28">
      <c r="C96" s="25"/>
      <c r="D96" s="25"/>
      <c r="E96" s="25"/>
      <c r="F96" s="70"/>
      <c r="G96" s="25"/>
      <c r="H96" s="25"/>
      <c r="I96" s="25"/>
      <c r="J96" s="25"/>
      <c r="K96" s="25"/>
      <c r="L96" s="25"/>
      <c r="M96" s="25"/>
      <c r="N96" s="25"/>
      <c r="O96" s="29"/>
      <c r="P96" s="29"/>
      <c r="Q96" s="29"/>
      <c r="R96" s="29"/>
      <c r="S96" s="25"/>
      <c r="T96" s="25"/>
      <c r="U96" s="65"/>
      <c r="V96" s="25"/>
      <c r="W96" s="70"/>
      <c r="X96" s="54"/>
      <c r="Y96" s="54"/>
      <c r="Z96" s="54"/>
    </row>
  </sheetData>
  <autoFilter ref="A1:AC73">
    <sortState ref="A2:X67">
      <sortCondition ref="C2:C67"/>
      <sortCondition ref="E2:E67"/>
      <sortCondition ref="B2:B67"/>
      <sortCondition ref="A2:A67"/>
    </sortState>
  </autoFilter>
  <sortState ref="A2:AD73">
    <sortCondition ref="C2:C73"/>
    <sortCondition ref="D2:D73"/>
    <sortCondition ref="E2:E73"/>
    <sortCondition descending="1" ref="AA2:AA73"/>
  </sortState>
  <printOptions horizontalCentered="1"/>
  <pageMargins left="0.39370078740157483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28" sqref="E28"/>
    </sheetView>
  </sheetViews>
  <sheetFormatPr defaultRowHeight="15"/>
  <cols>
    <col min="2" max="2" width="9.5703125" bestFit="1" customWidth="1"/>
    <col min="3" max="3" width="15" bestFit="1" customWidth="1"/>
    <col min="4" max="4" width="12.7109375" bestFit="1" customWidth="1"/>
    <col min="5" max="5" width="22.7109375" bestFit="1" customWidth="1"/>
    <col min="6" max="6" width="22.7109375" customWidth="1"/>
    <col min="8" max="8" width="24.85546875" bestFit="1" customWidth="1"/>
    <col min="9" max="9" width="16.7109375" bestFit="1" customWidth="1"/>
  </cols>
  <sheetData>
    <row r="1" spans="1:9">
      <c r="A1" t="s">
        <v>291</v>
      </c>
      <c r="B1" s="33" t="s">
        <v>235</v>
      </c>
      <c r="C1" s="31">
        <v>2700</v>
      </c>
      <c r="D1" s="31"/>
      <c r="E1" s="33" t="s">
        <v>255</v>
      </c>
      <c r="F1" s="33"/>
      <c r="H1" t="s">
        <v>304</v>
      </c>
      <c r="I1" t="s">
        <v>15</v>
      </c>
    </row>
    <row r="2" spans="1:9">
      <c r="A2" t="s">
        <v>286</v>
      </c>
      <c r="B2" s="33" t="s">
        <v>227</v>
      </c>
      <c r="C2" s="31">
        <v>2700</v>
      </c>
      <c r="D2" s="32"/>
      <c r="E2" s="33" t="s">
        <v>256</v>
      </c>
      <c r="F2" s="33"/>
      <c r="H2" t="s">
        <v>305</v>
      </c>
      <c r="I2" t="s">
        <v>22</v>
      </c>
    </row>
    <row r="3" spans="1:9">
      <c r="A3" t="s">
        <v>289</v>
      </c>
      <c r="B3" s="33" t="s">
        <v>243</v>
      </c>
      <c r="C3" s="31">
        <v>2200</v>
      </c>
      <c r="D3" s="32"/>
      <c r="E3" s="33" t="s">
        <v>257</v>
      </c>
      <c r="F3" s="33"/>
      <c r="H3" t="s">
        <v>306</v>
      </c>
      <c r="I3" t="s">
        <v>17</v>
      </c>
    </row>
    <row r="4" spans="1:9">
      <c r="A4" t="s">
        <v>290</v>
      </c>
      <c r="B4" s="33" t="s">
        <v>251</v>
      </c>
      <c r="C4" s="31">
        <v>1700</v>
      </c>
      <c r="D4" s="32"/>
      <c r="E4" s="33" t="s">
        <v>258</v>
      </c>
      <c r="F4" s="33"/>
      <c r="H4" t="s">
        <v>307</v>
      </c>
      <c r="I4" t="s">
        <v>226</v>
      </c>
    </row>
    <row r="5" spans="1:9">
      <c r="A5" t="s">
        <v>288</v>
      </c>
      <c r="B5" s="33" t="s">
        <v>263</v>
      </c>
      <c r="C5" s="31">
        <v>1000</v>
      </c>
      <c r="D5" s="32"/>
      <c r="E5" s="33" t="s">
        <v>259</v>
      </c>
      <c r="F5" s="33"/>
      <c r="H5" t="s">
        <v>308</v>
      </c>
      <c r="I5" t="s">
        <v>29</v>
      </c>
    </row>
    <row r="6" spans="1:9">
      <c r="A6" t="s">
        <v>292</v>
      </c>
      <c r="B6" s="33" t="s">
        <v>268</v>
      </c>
      <c r="C6" s="31">
        <v>500</v>
      </c>
      <c r="D6" s="32"/>
      <c r="E6" s="33" t="s">
        <v>260</v>
      </c>
      <c r="F6" s="33"/>
      <c r="H6" t="s">
        <v>309</v>
      </c>
      <c r="I6" t="s">
        <v>6</v>
      </c>
    </row>
    <row r="7" spans="1:9">
      <c r="C7" s="32"/>
      <c r="D7" s="32"/>
      <c r="E7" s="32"/>
      <c r="F7" s="32"/>
      <c r="H7" t="s">
        <v>310</v>
      </c>
      <c r="I7" t="s">
        <v>12</v>
      </c>
    </row>
    <row r="8" spans="1:9">
      <c r="C8" s="32"/>
      <c r="D8" s="32"/>
      <c r="E8" s="32"/>
      <c r="F8" s="32"/>
      <c r="H8" t="s">
        <v>311</v>
      </c>
      <c r="I8" t="s">
        <v>14</v>
      </c>
    </row>
    <row r="9" spans="1:9">
      <c r="C9" s="32"/>
      <c r="D9" s="32"/>
      <c r="E9" s="32"/>
      <c r="F9" s="32"/>
    </row>
    <row r="10" spans="1:9">
      <c r="C10" s="32"/>
      <c r="D10" s="32"/>
      <c r="E10" s="32"/>
      <c r="F10" s="32"/>
    </row>
    <row r="11" spans="1:9">
      <c r="C11" s="32"/>
      <c r="D11" s="32"/>
      <c r="E11" s="32"/>
      <c r="F11" s="32"/>
    </row>
    <row r="12" spans="1:9">
      <c r="C12" s="32"/>
      <c r="D12" s="32"/>
      <c r="E12" s="32"/>
      <c r="F12" s="32"/>
    </row>
    <row r="13" spans="1:9">
      <c r="C13" s="32"/>
      <c r="D13" s="32"/>
      <c r="E13" s="32"/>
      <c r="F13" s="32"/>
    </row>
    <row r="14" spans="1:9">
      <c r="C14" s="32"/>
      <c r="D14" s="32"/>
      <c r="E14" s="32"/>
      <c r="F14" s="32"/>
    </row>
    <row r="15" spans="1:9">
      <c r="C15" s="32"/>
      <c r="D15" s="32"/>
      <c r="E15" s="32"/>
      <c r="F15" s="32"/>
    </row>
    <row r="16" spans="1:9">
      <c r="C16" s="32"/>
      <c r="D16" s="32"/>
      <c r="E16" s="32"/>
      <c r="F16" s="32"/>
    </row>
    <row r="17" spans="3:6">
      <c r="C17" s="32"/>
      <c r="D17" s="32"/>
      <c r="E17" s="32"/>
      <c r="F17" s="32"/>
    </row>
    <row r="18" spans="3:6">
      <c r="C18" s="32"/>
      <c r="D18" s="32"/>
      <c r="E18" s="32"/>
      <c r="F18" s="32"/>
    </row>
    <row r="19" spans="3:6">
      <c r="C19" s="32"/>
      <c r="D19" s="32"/>
      <c r="E19" s="32"/>
      <c r="F19" s="32"/>
    </row>
    <row r="20" spans="3:6">
      <c r="C20" s="32"/>
      <c r="D20" s="32"/>
      <c r="E20" s="32"/>
      <c r="F20" s="32"/>
    </row>
    <row r="21" spans="3:6">
      <c r="C21" s="32"/>
      <c r="D21" s="32"/>
      <c r="E21" s="32"/>
      <c r="F21" s="32"/>
    </row>
    <row r="22" spans="3:6">
      <c r="C22" s="32"/>
      <c r="D22" s="32"/>
      <c r="E22" s="32"/>
      <c r="F22" s="32"/>
    </row>
    <row r="23" spans="3:6">
      <c r="C23" s="32"/>
      <c r="D23" s="32"/>
      <c r="E23" s="32"/>
      <c r="F23" s="32"/>
    </row>
    <row r="24" spans="3:6">
      <c r="C24" s="32"/>
      <c r="D24" s="32"/>
      <c r="E24" s="32"/>
      <c r="F24" s="32"/>
    </row>
    <row r="25" spans="3:6">
      <c r="C25" s="32"/>
      <c r="D25" s="32"/>
      <c r="E25" s="32"/>
      <c r="F25" s="32"/>
    </row>
    <row r="26" spans="3:6">
      <c r="C26" s="32"/>
      <c r="D26" s="32"/>
      <c r="E26" s="32"/>
      <c r="F26" s="32"/>
    </row>
    <row r="27" spans="3:6">
      <c r="C27" s="32"/>
      <c r="D27" s="32"/>
      <c r="E27" s="32"/>
      <c r="F27" s="32"/>
    </row>
    <row r="28" spans="3:6">
      <c r="C28" s="32"/>
      <c r="D28" s="32"/>
      <c r="E28" s="32"/>
      <c r="F28" s="32"/>
    </row>
    <row r="29" spans="3:6">
      <c r="C29" s="32"/>
      <c r="D29" s="32"/>
      <c r="E29" s="32"/>
      <c r="F2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selection activeCell="K23" sqref="K23"/>
    </sheetView>
  </sheetViews>
  <sheetFormatPr defaultRowHeight="15"/>
  <cols>
    <col min="1" max="1" width="6.7109375" bestFit="1" customWidth="1"/>
    <col min="2" max="2" width="24.28515625" bestFit="1" customWidth="1"/>
    <col min="3" max="3" width="28.42578125" bestFit="1" customWidth="1"/>
    <col min="4" max="4" width="12.85546875" bestFit="1" customWidth="1"/>
    <col min="5" max="5" width="6.140625" style="3" bestFit="1" customWidth="1"/>
    <col min="6" max="6" width="12" style="3" bestFit="1" customWidth="1"/>
    <col min="7" max="7" width="11.7109375" bestFit="1" customWidth="1"/>
    <col min="8" max="8" width="7" customWidth="1"/>
    <col min="9" max="9" width="9.28515625" customWidth="1"/>
  </cols>
  <sheetData>
    <row r="1" spans="1:9" s="4" customFormat="1" ht="18.75">
      <c r="A1" s="7" t="s">
        <v>160</v>
      </c>
      <c r="B1" s="8" t="s">
        <v>74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142</v>
      </c>
      <c r="H1" s="9" t="s">
        <v>144</v>
      </c>
      <c r="I1" s="10" t="s">
        <v>145</v>
      </c>
    </row>
    <row r="2" spans="1:9" ht="18.75">
      <c r="A2" s="11" t="s">
        <v>161</v>
      </c>
      <c r="B2" s="2" t="s">
        <v>55</v>
      </c>
      <c r="C2" s="2" t="s">
        <v>207</v>
      </c>
      <c r="D2" s="2" t="s">
        <v>6</v>
      </c>
      <c r="E2" s="2" t="s">
        <v>7</v>
      </c>
      <c r="F2" s="2" t="s">
        <v>9</v>
      </c>
      <c r="G2" s="2" t="s">
        <v>122</v>
      </c>
      <c r="H2" s="12" t="s">
        <v>152</v>
      </c>
      <c r="I2" s="13" t="s">
        <v>148</v>
      </c>
    </row>
    <row r="3" spans="1:9" ht="18.75">
      <c r="A3" s="11" t="s">
        <v>162</v>
      </c>
      <c r="B3" s="2" t="s">
        <v>60</v>
      </c>
      <c r="C3" s="2" t="s">
        <v>19</v>
      </c>
      <c r="D3" s="2" t="s">
        <v>6</v>
      </c>
      <c r="E3" s="2" t="s">
        <v>7</v>
      </c>
      <c r="F3" s="2" t="s">
        <v>9</v>
      </c>
      <c r="G3" s="2" t="s">
        <v>122</v>
      </c>
      <c r="H3" s="12" t="s">
        <v>152</v>
      </c>
      <c r="I3" s="13" t="s">
        <v>148</v>
      </c>
    </row>
    <row r="4" spans="1:9" ht="18.75">
      <c r="A4" s="11" t="s">
        <v>163</v>
      </c>
      <c r="B4" s="2" t="s">
        <v>71</v>
      </c>
      <c r="C4" s="2" t="s">
        <v>19</v>
      </c>
      <c r="D4" s="2" t="s">
        <v>6</v>
      </c>
      <c r="E4" s="2" t="s">
        <v>7</v>
      </c>
      <c r="F4" s="2" t="s">
        <v>9</v>
      </c>
      <c r="G4" s="2" t="s">
        <v>122</v>
      </c>
      <c r="H4" s="12" t="s">
        <v>152</v>
      </c>
      <c r="I4" s="13" t="s">
        <v>148</v>
      </c>
    </row>
    <row r="5" spans="1:9" ht="18.75">
      <c r="A5" s="11" t="s">
        <v>164</v>
      </c>
      <c r="B5" s="2" t="s">
        <v>31</v>
      </c>
      <c r="C5" s="2" t="s">
        <v>19</v>
      </c>
      <c r="D5" s="2" t="s">
        <v>6</v>
      </c>
      <c r="E5" s="2" t="s">
        <v>7</v>
      </c>
      <c r="F5" s="2" t="s">
        <v>9</v>
      </c>
      <c r="G5" s="2" t="s">
        <v>122</v>
      </c>
      <c r="H5" s="12" t="s">
        <v>152</v>
      </c>
      <c r="I5" s="13" t="s">
        <v>148</v>
      </c>
    </row>
    <row r="6" spans="1:9" ht="18.75">
      <c r="A6" s="11" t="s">
        <v>165</v>
      </c>
      <c r="B6" s="2" t="s">
        <v>56</v>
      </c>
      <c r="C6" s="2" t="s">
        <v>19</v>
      </c>
      <c r="D6" s="2" t="s">
        <v>6</v>
      </c>
      <c r="E6" s="2" t="s">
        <v>21</v>
      </c>
      <c r="F6" s="2" t="s">
        <v>9</v>
      </c>
      <c r="G6" s="2" t="s">
        <v>135</v>
      </c>
      <c r="H6" s="12" t="s">
        <v>152</v>
      </c>
      <c r="I6" s="13" t="s">
        <v>148</v>
      </c>
    </row>
    <row r="7" spans="1:9" ht="18.75">
      <c r="A7" s="11" t="s">
        <v>221</v>
      </c>
      <c r="B7" s="2" t="s">
        <v>57</v>
      </c>
      <c r="C7" s="2" t="s">
        <v>26</v>
      </c>
      <c r="D7" s="2" t="s">
        <v>17</v>
      </c>
      <c r="E7" s="2" t="s">
        <v>7</v>
      </c>
      <c r="F7" s="2" t="s">
        <v>9</v>
      </c>
      <c r="G7" s="2" t="s">
        <v>136</v>
      </c>
      <c r="H7" s="12" t="s">
        <v>151</v>
      </c>
      <c r="I7" s="13" t="s">
        <v>148</v>
      </c>
    </row>
    <row r="8" spans="1:9" ht="18.75">
      <c r="A8" s="11" t="s">
        <v>166</v>
      </c>
      <c r="B8" s="2" t="s">
        <v>69</v>
      </c>
      <c r="C8" s="2" t="s">
        <v>206</v>
      </c>
      <c r="D8" s="2" t="s">
        <v>14</v>
      </c>
      <c r="E8" s="2" t="s">
        <v>7</v>
      </c>
      <c r="F8" s="2" t="s">
        <v>18</v>
      </c>
      <c r="G8" s="2" t="s">
        <v>139</v>
      </c>
      <c r="H8" s="12" t="s">
        <v>151</v>
      </c>
      <c r="I8" s="13" t="s">
        <v>148</v>
      </c>
    </row>
    <row r="9" spans="1:9" ht="18.75">
      <c r="A9" s="11" t="s">
        <v>167</v>
      </c>
      <c r="B9" s="2" t="s">
        <v>37</v>
      </c>
      <c r="C9" s="2" t="s">
        <v>19</v>
      </c>
      <c r="D9" s="2" t="s">
        <v>12</v>
      </c>
      <c r="E9" s="2" t="s">
        <v>7</v>
      </c>
      <c r="F9" s="2" t="s">
        <v>18</v>
      </c>
      <c r="G9" s="2" t="s">
        <v>128</v>
      </c>
      <c r="H9" s="12" t="s">
        <v>151</v>
      </c>
      <c r="I9" s="13" t="s">
        <v>148</v>
      </c>
    </row>
    <row r="10" spans="1:9" ht="18.75">
      <c r="A10" s="11" t="s">
        <v>168</v>
      </c>
      <c r="B10" s="2" t="s">
        <v>62</v>
      </c>
      <c r="C10" s="2" t="s">
        <v>207</v>
      </c>
      <c r="D10" s="2" t="s">
        <v>12</v>
      </c>
      <c r="E10" s="2" t="s">
        <v>7</v>
      </c>
      <c r="F10" s="2" t="s">
        <v>18</v>
      </c>
      <c r="G10" s="2" t="s">
        <v>128</v>
      </c>
      <c r="H10" s="12" t="s">
        <v>151</v>
      </c>
      <c r="I10" s="13" t="s">
        <v>148</v>
      </c>
    </row>
    <row r="11" spans="1:9" ht="18.75">
      <c r="A11" s="11" t="s">
        <v>169</v>
      </c>
      <c r="B11" s="2" t="s">
        <v>53</v>
      </c>
      <c r="C11" s="2" t="s">
        <v>23</v>
      </c>
      <c r="D11" s="2" t="s">
        <v>14</v>
      </c>
      <c r="E11" s="2" t="s">
        <v>7</v>
      </c>
      <c r="F11" s="2" t="s">
        <v>10</v>
      </c>
      <c r="G11" s="2" t="s">
        <v>131</v>
      </c>
      <c r="H11" s="12" t="s">
        <v>147</v>
      </c>
      <c r="I11" s="13" t="s">
        <v>148</v>
      </c>
    </row>
    <row r="12" spans="1:9" ht="18.75">
      <c r="A12" s="11" t="s">
        <v>170</v>
      </c>
      <c r="B12" s="2" t="s">
        <v>42</v>
      </c>
      <c r="C12" s="2" t="s">
        <v>11</v>
      </c>
      <c r="D12" s="2" t="s">
        <v>14</v>
      </c>
      <c r="E12" s="2" t="s">
        <v>7</v>
      </c>
      <c r="F12" s="2" t="s">
        <v>10</v>
      </c>
      <c r="G12" s="2" t="s">
        <v>131</v>
      </c>
      <c r="H12" s="12" t="s">
        <v>147</v>
      </c>
      <c r="I12" s="13" t="s">
        <v>148</v>
      </c>
    </row>
    <row r="13" spans="1:9" ht="18.75">
      <c r="A13" s="11" t="s">
        <v>171</v>
      </c>
      <c r="B13" s="2" t="s">
        <v>46</v>
      </c>
      <c r="C13" s="2" t="s">
        <v>23</v>
      </c>
      <c r="D13" s="2" t="s">
        <v>14</v>
      </c>
      <c r="E13" s="2" t="s">
        <v>7</v>
      </c>
      <c r="F13" s="2" t="s">
        <v>10</v>
      </c>
      <c r="G13" s="2" t="s">
        <v>131</v>
      </c>
      <c r="H13" s="12" t="s">
        <v>147</v>
      </c>
      <c r="I13" s="13" t="s">
        <v>148</v>
      </c>
    </row>
    <row r="14" spans="1:9" ht="18.75">
      <c r="A14" s="11" t="s">
        <v>172</v>
      </c>
      <c r="B14" s="2" t="s">
        <v>49</v>
      </c>
      <c r="C14" s="2" t="s">
        <v>16</v>
      </c>
      <c r="D14" s="2" t="s">
        <v>14</v>
      </c>
      <c r="E14" s="2" t="s">
        <v>7</v>
      </c>
      <c r="F14" s="2" t="s">
        <v>10</v>
      </c>
      <c r="G14" s="2" t="s">
        <v>131</v>
      </c>
      <c r="H14" s="12" t="s">
        <v>147</v>
      </c>
      <c r="I14" s="13" t="s">
        <v>148</v>
      </c>
    </row>
    <row r="15" spans="1:9" ht="18.75">
      <c r="A15" s="11" t="s">
        <v>173</v>
      </c>
      <c r="B15" s="2" t="s">
        <v>52</v>
      </c>
      <c r="C15" s="2" t="s">
        <v>23</v>
      </c>
      <c r="D15" s="2" t="s">
        <v>14</v>
      </c>
      <c r="E15" s="2" t="s">
        <v>7</v>
      </c>
      <c r="F15" s="2" t="s">
        <v>8</v>
      </c>
      <c r="G15" s="2" t="s">
        <v>125</v>
      </c>
      <c r="H15" s="12" t="s">
        <v>147</v>
      </c>
      <c r="I15" s="13" t="s">
        <v>148</v>
      </c>
    </row>
    <row r="16" spans="1:9" ht="18.75">
      <c r="A16" s="11" t="s">
        <v>174</v>
      </c>
      <c r="B16" s="2" t="s">
        <v>34</v>
      </c>
      <c r="C16" s="2" t="s">
        <v>13</v>
      </c>
      <c r="D16" s="2" t="s">
        <v>14</v>
      </c>
      <c r="E16" s="2" t="s">
        <v>7</v>
      </c>
      <c r="F16" s="2" t="s">
        <v>8</v>
      </c>
      <c r="G16" s="2" t="s">
        <v>125</v>
      </c>
      <c r="H16" s="12" t="s">
        <v>147</v>
      </c>
      <c r="I16" s="13" t="s">
        <v>148</v>
      </c>
    </row>
    <row r="17" spans="1:9" ht="18.75">
      <c r="A17" s="11" t="s">
        <v>175</v>
      </c>
      <c r="B17" s="2" t="s">
        <v>61</v>
      </c>
      <c r="C17" s="2" t="s">
        <v>207</v>
      </c>
      <c r="D17" s="2" t="s">
        <v>12</v>
      </c>
      <c r="E17" s="2" t="s">
        <v>7</v>
      </c>
      <c r="F17" s="2" t="s">
        <v>10</v>
      </c>
      <c r="G17" s="2" t="s">
        <v>124</v>
      </c>
      <c r="H17" s="12" t="s">
        <v>147</v>
      </c>
      <c r="I17" s="13" t="s">
        <v>148</v>
      </c>
    </row>
    <row r="18" spans="1:9" ht="18.75">
      <c r="A18" s="11" t="s">
        <v>176</v>
      </c>
      <c r="B18" s="2" t="s">
        <v>154</v>
      </c>
      <c r="C18" s="2" t="s">
        <v>158</v>
      </c>
      <c r="D18" s="2" t="s">
        <v>12</v>
      </c>
      <c r="E18" s="12" t="s">
        <v>7</v>
      </c>
      <c r="F18" s="12" t="s">
        <v>8</v>
      </c>
      <c r="G18" s="2" t="s">
        <v>156</v>
      </c>
      <c r="H18" s="12" t="s">
        <v>147</v>
      </c>
      <c r="I18" s="13" t="s">
        <v>148</v>
      </c>
    </row>
    <row r="19" spans="1:9" ht="18.75">
      <c r="A19" s="11" t="s">
        <v>177</v>
      </c>
      <c r="B19" s="2" t="s">
        <v>33</v>
      </c>
      <c r="C19" s="2" t="s">
        <v>11</v>
      </c>
      <c r="D19" s="2" t="s">
        <v>12</v>
      </c>
      <c r="E19" s="2" t="s">
        <v>7</v>
      </c>
      <c r="F19" s="2" t="s">
        <v>10</v>
      </c>
      <c r="G19" s="2" t="s">
        <v>124</v>
      </c>
      <c r="H19" s="12" t="s">
        <v>147</v>
      </c>
      <c r="I19" s="13" t="s">
        <v>148</v>
      </c>
    </row>
    <row r="20" spans="1:9" ht="18.75">
      <c r="A20" s="11" t="s">
        <v>178</v>
      </c>
      <c r="B20" s="2" t="s">
        <v>45</v>
      </c>
      <c r="C20" s="2" t="s">
        <v>207</v>
      </c>
      <c r="D20" s="2" t="s">
        <v>12</v>
      </c>
      <c r="E20" s="2" t="s">
        <v>7</v>
      </c>
      <c r="F20" s="2" t="s">
        <v>10</v>
      </c>
      <c r="G20" s="2" t="s">
        <v>124</v>
      </c>
      <c r="H20" s="12" t="s">
        <v>147</v>
      </c>
      <c r="I20" s="13" t="s">
        <v>148</v>
      </c>
    </row>
    <row r="21" spans="1:9" ht="18.75">
      <c r="A21" s="11" t="s">
        <v>179</v>
      </c>
      <c r="B21" s="2" t="s">
        <v>54</v>
      </c>
      <c r="C21" s="2" t="s">
        <v>207</v>
      </c>
      <c r="D21" s="2" t="s">
        <v>6</v>
      </c>
      <c r="E21" s="2" t="s">
        <v>7</v>
      </c>
      <c r="F21" s="2" t="s">
        <v>10</v>
      </c>
      <c r="G21" s="2" t="s">
        <v>123</v>
      </c>
      <c r="H21" s="12" t="s">
        <v>147</v>
      </c>
      <c r="I21" s="13" t="s">
        <v>148</v>
      </c>
    </row>
    <row r="22" spans="1:9" ht="18.75">
      <c r="A22" s="11" t="s">
        <v>180</v>
      </c>
      <c r="B22" s="2" t="s">
        <v>155</v>
      </c>
      <c r="C22" s="2" t="s">
        <v>158</v>
      </c>
      <c r="D22" s="2" t="s">
        <v>12</v>
      </c>
      <c r="E22" s="12" t="s">
        <v>21</v>
      </c>
      <c r="F22" s="12" t="s">
        <v>8</v>
      </c>
      <c r="G22" s="2" t="s">
        <v>157</v>
      </c>
      <c r="H22" s="12" t="s">
        <v>147</v>
      </c>
      <c r="I22" s="13" t="s">
        <v>148</v>
      </c>
    </row>
    <row r="23" spans="1:9" ht="18.75">
      <c r="A23" s="11" t="s">
        <v>181</v>
      </c>
      <c r="B23" s="2" t="s">
        <v>64</v>
      </c>
      <c r="C23" s="2" t="s">
        <v>19</v>
      </c>
      <c r="D23" s="2" t="s">
        <v>6</v>
      </c>
      <c r="E23" s="2" t="s">
        <v>7</v>
      </c>
      <c r="F23" s="2" t="s">
        <v>10</v>
      </c>
      <c r="G23" s="2" t="s">
        <v>123</v>
      </c>
      <c r="H23" s="12" t="s">
        <v>147</v>
      </c>
      <c r="I23" s="13" t="s">
        <v>148</v>
      </c>
    </row>
    <row r="24" spans="1:9" ht="18.75">
      <c r="A24" s="11" t="s">
        <v>182</v>
      </c>
      <c r="B24" s="2" t="s">
        <v>32</v>
      </c>
      <c r="C24" s="2" t="s">
        <v>19</v>
      </c>
      <c r="D24" s="2" t="s">
        <v>6</v>
      </c>
      <c r="E24" s="2" t="s">
        <v>7</v>
      </c>
      <c r="F24" s="2" t="s">
        <v>10</v>
      </c>
      <c r="G24" s="2" t="s">
        <v>123</v>
      </c>
      <c r="H24" s="12" t="s">
        <v>147</v>
      </c>
      <c r="I24" s="13" t="s">
        <v>148</v>
      </c>
    </row>
    <row r="25" spans="1:9" ht="18.75">
      <c r="A25" s="11" t="s">
        <v>183</v>
      </c>
      <c r="B25" s="2" t="s">
        <v>38</v>
      </c>
      <c r="C25" s="2" t="s">
        <v>19</v>
      </c>
      <c r="D25" s="2" t="s">
        <v>6</v>
      </c>
      <c r="E25" s="2" t="s">
        <v>7</v>
      </c>
      <c r="F25" s="2" t="s">
        <v>10</v>
      </c>
      <c r="G25" s="2" t="s">
        <v>123</v>
      </c>
      <c r="H25" s="12" t="s">
        <v>147</v>
      </c>
      <c r="I25" s="13" t="s">
        <v>148</v>
      </c>
    </row>
    <row r="26" spans="1:9" ht="18.75">
      <c r="A26" s="11" t="s">
        <v>184</v>
      </c>
      <c r="B26" s="2" t="s">
        <v>51</v>
      </c>
      <c r="C26" s="2" t="s">
        <v>16</v>
      </c>
      <c r="D26" s="2" t="s">
        <v>6</v>
      </c>
      <c r="E26" s="2" t="s">
        <v>7</v>
      </c>
      <c r="F26" s="2" t="s">
        <v>10</v>
      </c>
      <c r="G26" s="2" t="s">
        <v>123</v>
      </c>
      <c r="H26" s="12" t="s">
        <v>147</v>
      </c>
      <c r="I26" s="13" t="s">
        <v>148</v>
      </c>
    </row>
    <row r="27" spans="1:9" ht="18.75">
      <c r="A27" s="11" t="s">
        <v>185</v>
      </c>
      <c r="B27" s="2" t="s">
        <v>72</v>
      </c>
      <c r="C27" s="2" t="s">
        <v>19</v>
      </c>
      <c r="D27" s="2" t="s">
        <v>6</v>
      </c>
      <c r="E27" s="2" t="s">
        <v>7</v>
      </c>
      <c r="F27" s="2" t="s">
        <v>10</v>
      </c>
      <c r="G27" s="2" t="s">
        <v>123</v>
      </c>
      <c r="H27" s="12" t="s">
        <v>147</v>
      </c>
      <c r="I27" s="13" t="s">
        <v>148</v>
      </c>
    </row>
    <row r="28" spans="1:9" ht="18.75">
      <c r="A28" s="11" t="s">
        <v>186</v>
      </c>
      <c r="B28" s="2" t="s">
        <v>44</v>
      </c>
      <c r="C28" s="2" t="s">
        <v>16</v>
      </c>
      <c r="D28" s="2" t="s">
        <v>6</v>
      </c>
      <c r="E28" s="2" t="s">
        <v>7</v>
      </c>
      <c r="F28" s="2" t="s">
        <v>8</v>
      </c>
      <c r="G28" s="2" t="s">
        <v>121</v>
      </c>
      <c r="H28" s="12" t="s">
        <v>147</v>
      </c>
      <c r="I28" s="13" t="s">
        <v>148</v>
      </c>
    </row>
    <row r="29" spans="1:9" ht="18.75">
      <c r="A29" s="11" t="s">
        <v>187</v>
      </c>
      <c r="B29" s="2" t="s">
        <v>40</v>
      </c>
      <c r="C29" s="2" t="s">
        <v>19</v>
      </c>
      <c r="D29" s="2" t="s">
        <v>6</v>
      </c>
      <c r="E29" s="2" t="s">
        <v>7</v>
      </c>
      <c r="F29" s="2" t="s">
        <v>20</v>
      </c>
      <c r="G29" s="2" t="s">
        <v>129</v>
      </c>
      <c r="H29" s="12" t="s">
        <v>147</v>
      </c>
      <c r="I29" s="13" t="s">
        <v>148</v>
      </c>
    </row>
    <row r="30" spans="1:9" ht="18.75">
      <c r="A30" s="11" t="s">
        <v>188</v>
      </c>
      <c r="B30" s="2" t="s">
        <v>63</v>
      </c>
      <c r="C30" s="2" t="s">
        <v>19</v>
      </c>
      <c r="D30" s="2" t="s">
        <v>6</v>
      </c>
      <c r="E30" s="2" t="s">
        <v>7</v>
      </c>
      <c r="F30" s="2" t="s">
        <v>20</v>
      </c>
      <c r="G30" s="2" t="s">
        <v>129</v>
      </c>
      <c r="H30" s="12" t="s">
        <v>147</v>
      </c>
      <c r="I30" s="13" t="s">
        <v>148</v>
      </c>
    </row>
    <row r="31" spans="1:9" ht="18.75">
      <c r="A31" s="11" t="s">
        <v>189</v>
      </c>
      <c r="B31" s="2" t="s">
        <v>30</v>
      </c>
      <c r="C31" s="2" t="s">
        <v>19</v>
      </c>
      <c r="D31" s="2" t="s">
        <v>6</v>
      </c>
      <c r="E31" s="2" t="s">
        <v>7</v>
      </c>
      <c r="F31" s="2" t="s">
        <v>8</v>
      </c>
      <c r="G31" s="2" t="s">
        <v>121</v>
      </c>
      <c r="H31" s="12" t="s">
        <v>147</v>
      </c>
      <c r="I31" s="13" t="s">
        <v>148</v>
      </c>
    </row>
    <row r="32" spans="1:9" ht="18.75">
      <c r="A32" s="11" t="s">
        <v>190</v>
      </c>
      <c r="B32" s="2" t="s">
        <v>48</v>
      </c>
      <c r="C32" s="2" t="s">
        <v>25</v>
      </c>
      <c r="D32" s="2" t="s">
        <v>6</v>
      </c>
      <c r="E32" s="2" t="s">
        <v>7</v>
      </c>
      <c r="F32" s="2" t="s">
        <v>8</v>
      </c>
      <c r="G32" s="2" t="s">
        <v>121</v>
      </c>
      <c r="H32" s="12" t="s">
        <v>147</v>
      </c>
      <c r="I32" s="13" t="s">
        <v>148</v>
      </c>
    </row>
    <row r="33" spans="1:9" ht="18.75">
      <c r="A33" s="11" t="s">
        <v>191</v>
      </c>
      <c r="B33" s="2" t="s">
        <v>47</v>
      </c>
      <c r="C33" s="2" t="s">
        <v>19</v>
      </c>
      <c r="D33" s="2" t="s">
        <v>6</v>
      </c>
      <c r="E33" s="2" t="s">
        <v>21</v>
      </c>
      <c r="F33" s="2" t="s">
        <v>24</v>
      </c>
      <c r="G33" s="2" t="s">
        <v>133</v>
      </c>
      <c r="H33" s="12" t="s">
        <v>147</v>
      </c>
      <c r="I33" s="13" t="s">
        <v>148</v>
      </c>
    </row>
    <row r="34" spans="1:9" ht="18.75">
      <c r="A34" s="11" t="s">
        <v>192</v>
      </c>
      <c r="B34" s="2" t="s">
        <v>41</v>
      </c>
      <c r="C34" s="2" t="s">
        <v>207</v>
      </c>
      <c r="D34" s="2" t="s">
        <v>6</v>
      </c>
      <c r="E34" s="2" t="s">
        <v>21</v>
      </c>
      <c r="F34" s="2" t="s">
        <v>10</v>
      </c>
      <c r="G34" s="2" t="s">
        <v>130</v>
      </c>
      <c r="H34" s="12" t="s">
        <v>147</v>
      </c>
      <c r="I34" s="13" t="s">
        <v>148</v>
      </c>
    </row>
    <row r="35" spans="1:9" ht="18.75">
      <c r="A35" s="11" t="s">
        <v>193</v>
      </c>
      <c r="B35" s="2" t="s">
        <v>50</v>
      </c>
      <c r="C35" s="2" t="s">
        <v>16</v>
      </c>
      <c r="D35" s="2" t="s">
        <v>17</v>
      </c>
      <c r="E35" s="2" t="s">
        <v>7</v>
      </c>
      <c r="F35" s="2" t="s">
        <v>18</v>
      </c>
      <c r="G35" s="2" t="s">
        <v>134</v>
      </c>
      <c r="H35" s="12" t="s">
        <v>147</v>
      </c>
      <c r="I35" s="13" t="s">
        <v>148</v>
      </c>
    </row>
    <row r="36" spans="1:9" ht="18.75">
      <c r="A36" s="11" t="s">
        <v>222</v>
      </c>
      <c r="B36" s="2" t="s">
        <v>73</v>
      </c>
      <c r="C36" s="2" t="s">
        <v>19</v>
      </c>
      <c r="D36" s="2" t="s">
        <v>6</v>
      </c>
      <c r="E36" s="2" t="s">
        <v>7</v>
      </c>
      <c r="F36" s="2" t="s">
        <v>18</v>
      </c>
      <c r="G36" s="2" t="s">
        <v>141</v>
      </c>
      <c r="H36" s="12" t="s">
        <v>151</v>
      </c>
      <c r="I36" s="13" t="s">
        <v>148</v>
      </c>
    </row>
    <row r="37" spans="1:9" ht="18.75">
      <c r="A37" s="11" t="s">
        <v>194</v>
      </c>
      <c r="B37" s="2" t="s">
        <v>159</v>
      </c>
      <c r="C37" s="2"/>
      <c r="D37" s="2" t="s">
        <v>6</v>
      </c>
      <c r="E37" s="2" t="s">
        <v>7</v>
      </c>
      <c r="F37" s="2" t="s">
        <v>10</v>
      </c>
      <c r="G37" s="2" t="s">
        <v>123</v>
      </c>
      <c r="H37" s="12" t="s">
        <v>147</v>
      </c>
      <c r="I37" s="13" t="s">
        <v>148</v>
      </c>
    </row>
    <row r="38" spans="1:9" ht="18.75">
      <c r="A38" s="11" t="s">
        <v>195</v>
      </c>
      <c r="B38" s="2" t="s">
        <v>68</v>
      </c>
      <c r="C38" s="2" t="s">
        <v>208</v>
      </c>
      <c r="D38" s="2" t="s">
        <v>15</v>
      </c>
      <c r="E38" s="2" t="s">
        <v>7</v>
      </c>
      <c r="F38" s="2" t="s">
        <v>18</v>
      </c>
      <c r="G38" s="2" t="s">
        <v>138</v>
      </c>
      <c r="H38" s="12" t="s">
        <v>147</v>
      </c>
      <c r="I38" s="13" t="s">
        <v>146</v>
      </c>
    </row>
    <row r="39" spans="1:9" ht="18.75">
      <c r="A39" s="11" t="s">
        <v>196</v>
      </c>
      <c r="B39" s="2" t="s">
        <v>70</v>
      </c>
      <c r="C39" s="2" t="s">
        <v>28</v>
      </c>
      <c r="D39" s="2" t="s">
        <v>29</v>
      </c>
      <c r="E39" s="2" t="s">
        <v>7</v>
      </c>
      <c r="F39" s="2" t="s">
        <v>10</v>
      </c>
      <c r="G39" s="2" t="s">
        <v>140</v>
      </c>
      <c r="H39" s="12" t="s">
        <v>153</v>
      </c>
      <c r="I39" s="13" t="s">
        <v>148</v>
      </c>
    </row>
    <row r="40" spans="1:9" ht="18.75">
      <c r="A40" s="20" t="s">
        <v>218</v>
      </c>
      <c r="B40" s="21" t="s">
        <v>217</v>
      </c>
      <c r="C40" s="21" t="s">
        <v>13</v>
      </c>
      <c r="D40" s="21" t="s">
        <v>29</v>
      </c>
      <c r="E40" s="2" t="s">
        <v>7</v>
      </c>
      <c r="F40" s="2" t="s">
        <v>10</v>
      </c>
      <c r="G40" s="2" t="s">
        <v>140</v>
      </c>
      <c r="H40" s="12" t="s">
        <v>153</v>
      </c>
      <c r="I40" s="22" t="s">
        <v>148</v>
      </c>
    </row>
    <row r="41" spans="1:9" ht="18.75">
      <c r="A41" s="11" t="s">
        <v>197</v>
      </c>
      <c r="B41" s="2" t="s">
        <v>65</v>
      </c>
      <c r="C41" s="2" t="s">
        <v>16</v>
      </c>
      <c r="D41" s="2" t="s">
        <v>15</v>
      </c>
      <c r="E41" s="2" t="s">
        <v>7</v>
      </c>
      <c r="F41" s="2" t="s">
        <v>10</v>
      </c>
      <c r="G41" s="2" t="s">
        <v>137</v>
      </c>
      <c r="H41" s="12" t="s">
        <v>153</v>
      </c>
      <c r="I41" s="13" t="s">
        <v>146</v>
      </c>
    </row>
    <row r="42" spans="1:9" ht="18.75">
      <c r="A42" s="11" t="s">
        <v>198</v>
      </c>
      <c r="B42" s="2" t="s">
        <v>66</v>
      </c>
      <c r="C42" s="2" t="s">
        <v>27</v>
      </c>
      <c r="D42" s="2" t="s">
        <v>15</v>
      </c>
      <c r="E42" s="2" t="s">
        <v>7</v>
      </c>
      <c r="F42" s="2" t="s">
        <v>10</v>
      </c>
      <c r="G42" s="2" t="s">
        <v>137</v>
      </c>
      <c r="H42" s="12" t="s">
        <v>153</v>
      </c>
      <c r="I42" s="13" t="s">
        <v>146</v>
      </c>
    </row>
    <row r="43" spans="1:9" ht="18.75">
      <c r="A43" s="11" t="s">
        <v>199</v>
      </c>
      <c r="B43" s="2" t="s">
        <v>39</v>
      </c>
      <c r="C43" s="2" t="s">
        <v>16</v>
      </c>
      <c r="D43" s="2" t="s">
        <v>15</v>
      </c>
      <c r="E43" s="2" t="s">
        <v>7</v>
      </c>
      <c r="F43" s="2" t="s">
        <v>8</v>
      </c>
      <c r="G43" s="2" t="s">
        <v>126</v>
      </c>
      <c r="H43" s="12" t="s">
        <v>153</v>
      </c>
      <c r="I43" s="13" t="s">
        <v>146</v>
      </c>
    </row>
    <row r="44" spans="1:9" ht="18.75">
      <c r="A44" s="11" t="s">
        <v>200</v>
      </c>
      <c r="B44" s="2" t="s">
        <v>67</v>
      </c>
      <c r="C44" s="2" t="s">
        <v>11</v>
      </c>
      <c r="D44" s="2" t="s">
        <v>15</v>
      </c>
      <c r="E44" s="2" t="s">
        <v>7</v>
      </c>
      <c r="F44" s="2" t="s">
        <v>10</v>
      </c>
      <c r="G44" s="2" t="s">
        <v>137</v>
      </c>
      <c r="H44" s="12" t="s">
        <v>153</v>
      </c>
      <c r="I44" s="13" t="s">
        <v>146</v>
      </c>
    </row>
    <row r="45" spans="1:9" ht="18.75">
      <c r="A45" s="11" t="s">
        <v>201</v>
      </c>
      <c r="B45" s="2" t="s">
        <v>35</v>
      </c>
      <c r="C45" s="2" t="s">
        <v>13</v>
      </c>
      <c r="D45" s="2" t="s">
        <v>15</v>
      </c>
      <c r="E45" s="2" t="s">
        <v>7</v>
      </c>
      <c r="F45" s="2" t="s">
        <v>8</v>
      </c>
      <c r="G45" s="2" t="s">
        <v>126</v>
      </c>
      <c r="H45" s="12" t="s">
        <v>153</v>
      </c>
      <c r="I45" s="13" t="s">
        <v>146</v>
      </c>
    </row>
    <row r="46" spans="1:9" ht="18.75">
      <c r="A46" s="11" t="s">
        <v>202</v>
      </c>
      <c r="B46" s="2" t="s">
        <v>43</v>
      </c>
      <c r="C46" s="2" t="s">
        <v>19</v>
      </c>
      <c r="D46" s="2" t="s">
        <v>22</v>
      </c>
      <c r="E46" s="2" t="s">
        <v>7</v>
      </c>
      <c r="F46" s="2" t="s">
        <v>8</v>
      </c>
      <c r="G46" s="2" t="s">
        <v>132</v>
      </c>
      <c r="H46" s="12" t="s">
        <v>153</v>
      </c>
      <c r="I46" s="13" t="s">
        <v>146</v>
      </c>
    </row>
    <row r="47" spans="1:9" ht="18.75">
      <c r="A47" s="11" t="s">
        <v>203</v>
      </c>
      <c r="B47" s="2" t="s">
        <v>59</v>
      </c>
      <c r="C47" s="2" t="s">
        <v>26</v>
      </c>
      <c r="D47" s="2" t="s">
        <v>17</v>
      </c>
      <c r="E47" s="2" t="s">
        <v>7</v>
      </c>
      <c r="F47" s="2" t="s">
        <v>10</v>
      </c>
      <c r="G47" s="2" t="s">
        <v>127</v>
      </c>
      <c r="H47" s="12" t="s">
        <v>149</v>
      </c>
      <c r="I47" s="13" t="s">
        <v>150</v>
      </c>
    </row>
    <row r="48" spans="1:9" ht="18.75">
      <c r="A48" s="11" t="s">
        <v>204</v>
      </c>
      <c r="B48" s="2" t="s">
        <v>36</v>
      </c>
      <c r="C48" s="2" t="s">
        <v>16</v>
      </c>
      <c r="D48" s="2" t="s">
        <v>17</v>
      </c>
      <c r="E48" s="2" t="s">
        <v>7</v>
      </c>
      <c r="F48" s="2" t="s">
        <v>10</v>
      </c>
      <c r="G48" s="2" t="s">
        <v>127</v>
      </c>
      <c r="H48" s="12" t="s">
        <v>149</v>
      </c>
      <c r="I48" s="13" t="s">
        <v>150</v>
      </c>
    </row>
    <row r="49" spans="1:9" ht="18.75">
      <c r="A49" s="14" t="s">
        <v>205</v>
      </c>
      <c r="B49" s="15" t="s">
        <v>58</v>
      </c>
      <c r="C49" s="15" t="s">
        <v>26</v>
      </c>
      <c r="D49" s="15" t="s">
        <v>17</v>
      </c>
      <c r="E49" s="15" t="s">
        <v>7</v>
      </c>
      <c r="F49" s="15" t="s">
        <v>10</v>
      </c>
      <c r="G49" s="15" t="s">
        <v>127</v>
      </c>
      <c r="H49" s="16" t="s">
        <v>149</v>
      </c>
      <c r="I49" s="17" t="s">
        <v>150</v>
      </c>
    </row>
  </sheetData>
  <sortState ref="A2:L48">
    <sortCondition ref="A2:A48"/>
  </sortState>
  <pageMargins left="0.31496062992125984" right="0.31496062992125984" top="0.74803149606299213" bottom="0.74803149606299213" header="0.31496062992125984" footer="0.31496062992125984"/>
  <pageSetup paperSize="9" scale="82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E30" sqref="E30"/>
    </sheetView>
  </sheetViews>
  <sheetFormatPr defaultRowHeight="15"/>
  <cols>
    <col min="1" max="1" width="16.85546875" customWidth="1"/>
    <col min="2" max="3" width="9.42578125" bestFit="1" customWidth="1"/>
  </cols>
  <sheetData>
    <row r="2" spans="1:3">
      <c r="A2" s="18" t="s">
        <v>210</v>
      </c>
      <c r="B2" s="5">
        <v>5</v>
      </c>
    </row>
    <row r="3" spans="1:3">
      <c r="A3" s="18" t="s">
        <v>211</v>
      </c>
      <c r="B3" s="5">
        <v>22</v>
      </c>
    </row>
    <row r="4" spans="1:3">
      <c r="A4" s="18" t="s">
        <v>212</v>
      </c>
      <c r="B4" s="5">
        <v>12</v>
      </c>
    </row>
    <row r="5" spans="1:3">
      <c r="A5" s="18" t="s">
        <v>213</v>
      </c>
      <c r="B5" s="5">
        <v>9</v>
      </c>
    </row>
    <row r="7" spans="1:3">
      <c r="A7" s="76" t="s">
        <v>407</v>
      </c>
      <c r="B7" s="5">
        <f>'Nevezési lista'!Q76+'Nevezési lista'!S76</f>
        <v>80</v>
      </c>
      <c r="C7" s="34">
        <f>B7*800</f>
        <v>64000</v>
      </c>
    </row>
    <row r="8" spans="1:3">
      <c r="A8" s="78" t="s">
        <v>293</v>
      </c>
      <c r="B8" s="78"/>
      <c r="C8" s="34">
        <f>'Nevezési lista'!Y76</f>
        <v>175550</v>
      </c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I4" sqref="I4"/>
    </sheetView>
  </sheetViews>
  <sheetFormatPr defaultColWidth="9.140625" defaultRowHeight="18.75"/>
  <cols>
    <col min="1" max="1" width="4.85546875" style="1" bestFit="1" customWidth="1"/>
    <col min="2" max="2" width="31" style="1" bestFit="1" customWidth="1"/>
    <col min="3" max="3" width="13.85546875" style="1" bestFit="1" customWidth="1"/>
    <col min="4" max="4" width="20.5703125" style="1" customWidth="1"/>
    <col min="5" max="5" width="20.42578125" style="1" customWidth="1"/>
    <col min="6" max="16384" width="9.140625" style="1"/>
  </cols>
  <sheetData>
    <row r="1" spans="1:5" ht="56.25">
      <c r="A1" s="49" t="s">
        <v>75</v>
      </c>
      <c r="B1" s="46" t="s">
        <v>74</v>
      </c>
      <c r="C1" s="46" t="s">
        <v>1</v>
      </c>
      <c r="D1" s="50" t="s">
        <v>356</v>
      </c>
      <c r="E1" s="51" t="s">
        <v>120</v>
      </c>
    </row>
    <row r="2" spans="1:5">
      <c r="A2" s="11" t="s">
        <v>76</v>
      </c>
      <c r="B2" s="45" t="s">
        <v>301</v>
      </c>
      <c r="C2" s="45" t="s">
        <v>14</v>
      </c>
      <c r="D2" s="61"/>
      <c r="E2" s="47"/>
    </row>
    <row r="3" spans="1:5">
      <c r="A3" s="11" t="s">
        <v>77</v>
      </c>
      <c r="B3" s="45" t="s">
        <v>56</v>
      </c>
      <c r="C3" s="45" t="s">
        <v>6</v>
      </c>
      <c r="D3" s="61">
        <v>9622</v>
      </c>
      <c r="E3" s="47"/>
    </row>
    <row r="4" spans="1:5">
      <c r="A4" s="11" t="s">
        <v>78</v>
      </c>
      <c r="B4" s="45" t="s">
        <v>54</v>
      </c>
      <c r="C4" s="45" t="s">
        <v>6</v>
      </c>
      <c r="D4" s="61"/>
      <c r="E4" s="47"/>
    </row>
    <row r="5" spans="1:5">
      <c r="A5" s="11" t="s">
        <v>79</v>
      </c>
      <c r="B5" s="45" t="s">
        <v>55</v>
      </c>
      <c r="C5" s="45" t="s">
        <v>6</v>
      </c>
      <c r="D5" s="61"/>
      <c r="E5" s="47"/>
    </row>
    <row r="6" spans="1:5">
      <c r="A6" s="11" t="s">
        <v>80</v>
      </c>
      <c r="B6" s="45" t="s">
        <v>316</v>
      </c>
      <c r="C6" s="45" t="s">
        <v>15</v>
      </c>
      <c r="D6" s="61"/>
      <c r="E6" s="47"/>
    </row>
    <row r="7" spans="1:5">
      <c r="A7" s="11" t="s">
        <v>81</v>
      </c>
      <c r="B7" s="45" t="s">
        <v>249</v>
      </c>
      <c r="C7" s="45" t="s">
        <v>15</v>
      </c>
      <c r="D7" s="61"/>
      <c r="E7" s="47"/>
    </row>
    <row r="8" spans="1:5">
      <c r="A8" s="11" t="s">
        <v>82</v>
      </c>
      <c r="B8" s="45" t="s">
        <v>60</v>
      </c>
      <c r="C8" s="45" t="s">
        <v>6</v>
      </c>
      <c r="D8" s="61">
        <v>9270</v>
      </c>
      <c r="E8" s="47"/>
    </row>
    <row r="9" spans="1:5">
      <c r="A9" s="11" t="s">
        <v>83</v>
      </c>
      <c r="B9" s="45" t="s">
        <v>294</v>
      </c>
      <c r="C9" s="45" t="s">
        <v>22</v>
      </c>
      <c r="D9" s="61"/>
      <c r="E9" s="47"/>
    </row>
    <row r="10" spans="1:5">
      <c r="A10" s="11" t="s">
        <v>84</v>
      </c>
      <c r="B10" s="45" t="s">
        <v>272</v>
      </c>
      <c r="C10" s="45" t="s">
        <v>22</v>
      </c>
      <c r="D10" s="61"/>
      <c r="E10" s="47"/>
    </row>
    <row r="11" spans="1:5">
      <c r="A11" s="11" t="s">
        <v>85</v>
      </c>
      <c r="B11" s="45" t="s">
        <v>64</v>
      </c>
      <c r="C11" s="45" t="s">
        <v>6</v>
      </c>
      <c r="D11" s="61"/>
      <c r="E11" s="47"/>
    </row>
    <row r="12" spans="1:5">
      <c r="A12" s="11" t="s">
        <v>86</v>
      </c>
      <c r="B12" s="45" t="s">
        <v>264</v>
      </c>
      <c r="C12" s="45" t="s">
        <v>14</v>
      </c>
      <c r="D12" s="61"/>
      <c r="E12" s="47"/>
    </row>
    <row r="13" spans="1:5">
      <c r="A13" s="11" t="s">
        <v>87</v>
      </c>
      <c r="B13" s="45" t="s">
        <v>37</v>
      </c>
      <c r="C13" s="45" t="s">
        <v>12</v>
      </c>
      <c r="D13" s="61"/>
      <c r="E13" s="47"/>
    </row>
    <row r="14" spans="1:5">
      <c r="A14" s="11" t="s">
        <v>88</v>
      </c>
      <c r="B14" s="45" t="s">
        <v>38</v>
      </c>
      <c r="C14" s="45" t="s">
        <v>6</v>
      </c>
      <c r="D14" s="61"/>
      <c r="E14" s="47"/>
    </row>
    <row r="15" spans="1:5">
      <c r="A15" s="11" t="s">
        <v>89</v>
      </c>
      <c r="B15" s="45" t="s">
        <v>72</v>
      </c>
      <c r="C15" s="45" t="s">
        <v>6</v>
      </c>
      <c r="D15" s="61"/>
      <c r="E15" s="47"/>
    </row>
    <row r="16" spans="1:5">
      <c r="A16" s="11" t="s">
        <v>90</v>
      </c>
      <c r="B16" s="45" t="s">
        <v>369</v>
      </c>
      <c r="C16" s="45" t="s">
        <v>6</v>
      </c>
      <c r="D16" s="61"/>
      <c r="E16" s="47"/>
    </row>
    <row r="17" spans="1:5">
      <c r="A17" s="11" t="s">
        <v>91</v>
      </c>
      <c r="B17" s="45" t="s">
        <v>224</v>
      </c>
      <c r="C17" s="45" t="s">
        <v>226</v>
      </c>
      <c r="D17" s="61"/>
      <c r="E17" s="47"/>
    </row>
    <row r="18" spans="1:5">
      <c r="A18" s="11" t="s">
        <v>92</v>
      </c>
      <c r="B18" s="45" t="s">
        <v>302</v>
      </c>
      <c r="C18" s="45" t="s">
        <v>22</v>
      </c>
      <c r="D18" s="61"/>
      <c r="E18" s="47"/>
    </row>
    <row r="19" spans="1:5">
      <c r="A19" s="11" t="s">
        <v>93</v>
      </c>
      <c r="B19" s="45" t="s">
        <v>47</v>
      </c>
      <c r="C19" s="45" t="s">
        <v>6</v>
      </c>
      <c r="D19" s="61">
        <v>9340</v>
      </c>
      <c r="E19" s="47"/>
    </row>
    <row r="20" spans="1:5">
      <c r="A20" s="11" t="s">
        <v>94</v>
      </c>
      <c r="B20" s="45" t="s">
        <v>246</v>
      </c>
      <c r="C20" s="45" t="s">
        <v>6</v>
      </c>
      <c r="D20" s="61">
        <v>6717</v>
      </c>
      <c r="E20" s="47"/>
    </row>
    <row r="21" spans="1:5">
      <c r="A21" s="11" t="s">
        <v>95</v>
      </c>
      <c r="B21" s="45" t="s">
        <v>244</v>
      </c>
      <c r="C21" s="45" t="s">
        <v>14</v>
      </c>
      <c r="D21" s="61"/>
      <c r="E21" s="47"/>
    </row>
    <row r="22" spans="1:5">
      <c r="A22" s="11" t="s">
        <v>96</v>
      </c>
      <c r="B22" s="45" t="s">
        <v>52</v>
      </c>
      <c r="C22" s="45" t="s">
        <v>6</v>
      </c>
      <c r="D22" s="61">
        <v>9140</v>
      </c>
      <c r="E22" s="47"/>
    </row>
    <row r="23" spans="1:5">
      <c r="A23" s="11" t="s">
        <v>97</v>
      </c>
      <c r="B23" s="45" t="s">
        <v>46</v>
      </c>
      <c r="C23" s="45" t="s">
        <v>14</v>
      </c>
      <c r="D23" s="61">
        <v>9139</v>
      </c>
      <c r="E23" s="47"/>
    </row>
    <row r="24" spans="1:5">
      <c r="A24" s="11" t="s">
        <v>98</v>
      </c>
      <c r="B24" s="45" t="s">
        <v>240</v>
      </c>
      <c r="C24" s="45" t="s">
        <v>15</v>
      </c>
      <c r="D24" s="61"/>
      <c r="E24" s="47"/>
    </row>
    <row r="25" spans="1:5">
      <c r="A25" s="11" t="s">
        <v>99</v>
      </c>
      <c r="B25" s="45" t="s">
        <v>239</v>
      </c>
      <c r="C25" s="45" t="s">
        <v>22</v>
      </c>
      <c r="D25" s="61"/>
      <c r="E25" s="47"/>
    </row>
    <row r="26" spans="1:5">
      <c r="A26" s="11" t="s">
        <v>100</v>
      </c>
      <c r="B26" s="45" t="s">
        <v>40</v>
      </c>
      <c r="C26" s="45" t="s">
        <v>6</v>
      </c>
      <c r="D26" s="61"/>
      <c r="E26" s="47"/>
    </row>
    <row r="27" spans="1:5">
      <c r="A27" s="11" t="s">
        <v>101</v>
      </c>
      <c r="B27" s="45" t="s">
        <v>61</v>
      </c>
      <c r="C27" s="45" t="s">
        <v>12</v>
      </c>
      <c r="D27" s="61"/>
      <c r="E27" s="47"/>
    </row>
    <row r="28" spans="1:5">
      <c r="A28" s="11" t="s">
        <v>102</v>
      </c>
      <c r="B28" s="45" t="s">
        <v>361</v>
      </c>
      <c r="C28" s="45" t="s">
        <v>14</v>
      </c>
      <c r="D28" s="61"/>
      <c r="E28" s="47"/>
    </row>
    <row r="29" spans="1:5">
      <c r="A29" s="11" t="s">
        <v>103</v>
      </c>
      <c r="B29" s="45" t="s">
        <v>62</v>
      </c>
      <c r="C29" s="45" t="s">
        <v>12</v>
      </c>
      <c r="D29" s="61"/>
      <c r="E29" s="47"/>
    </row>
    <row r="30" spans="1:5">
      <c r="A30" s="11" t="s">
        <v>104</v>
      </c>
      <c r="B30" s="45" t="s">
        <v>252</v>
      </c>
      <c r="C30" s="45" t="s">
        <v>12</v>
      </c>
      <c r="D30" s="61"/>
      <c r="E30" s="47"/>
    </row>
    <row r="31" spans="1:5">
      <c r="A31" s="11" t="s">
        <v>105</v>
      </c>
      <c r="B31" s="45" t="s">
        <v>315</v>
      </c>
      <c r="C31" s="45" t="s">
        <v>6</v>
      </c>
      <c r="D31" s="61"/>
      <c r="E31" s="47"/>
    </row>
    <row r="32" spans="1:5">
      <c r="A32" s="11" t="s">
        <v>106</v>
      </c>
      <c r="B32" s="45" t="s">
        <v>73</v>
      </c>
      <c r="C32" s="45" t="s">
        <v>6</v>
      </c>
      <c r="D32" s="61">
        <v>8619</v>
      </c>
      <c r="E32" s="47"/>
    </row>
    <row r="33" spans="1:5">
      <c r="A33" s="11" t="s">
        <v>107</v>
      </c>
      <c r="B33" s="45" t="s">
        <v>271</v>
      </c>
      <c r="C33" s="45" t="s">
        <v>22</v>
      </c>
      <c r="D33" s="61"/>
      <c r="E33" s="47"/>
    </row>
    <row r="34" spans="1:5">
      <c r="A34" s="11" t="s">
        <v>108</v>
      </c>
      <c r="B34" s="45" t="s">
        <v>269</v>
      </c>
      <c r="C34" s="45" t="s">
        <v>6</v>
      </c>
      <c r="D34" s="61"/>
      <c r="E34" s="47"/>
    </row>
    <row r="35" spans="1:5">
      <c r="A35" s="11" t="s">
        <v>109</v>
      </c>
      <c r="B35" s="45" t="s">
        <v>370</v>
      </c>
      <c r="C35" s="45" t="s">
        <v>12</v>
      </c>
      <c r="D35" s="61">
        <v>5666</v>
      </c>
      <c r="E35" s="47"/>
    </row>
    <row r="36" spans="1:5">
      <c r="A36" s="11" t="s">
        <v>110</v>
      </c>
      <c r="B36" s="45" t="s">
        <v>373</v>
      </c>
      <c r="C36" s="45" t="s">
        <v>14</v>
      </c>
      <c r="D36" s="61">
        <v>3742</v>
      </c>
      <c r="E36" s="47"/>
    </row>
    <row r="37" spans="1:5">
      <c r="A37" s="11" t="s">
        <v>111</v>
      </c>
      <c r="B37" s="45" t="s">
        <v>372</v>
      </c>
      <c r="C37" s="45" t="s">
        <v>12</v>
      </c>
      <c r="D37" s="61">
        <v>9576</v>
      </c>
      <c r="E37" s="47"/>
    </row>
    <row r="38" spans="1:5">
      <c r="A38" s="11" t="s">
        <v>112</v>
      </c>
      <c r="B38" s="45" t="s">
        <v>63</v>
      </c>
      <c r="C38" s="45" t="s">
        <v>6</v>
      </c>
      <c r="D38" s="61"/>
      <c r="E38" s="47"/>
    </row>
    <row r="39" spans="1:5">
      <c r="A39" s="11" t="s">
        <v>113</v>
      </c>
      <c r="B39" s="45" t="s">
        <v>285</v>
      </c>
      <c r="C39" s="45" t="s">
        <v>6</v>
      </c>
      <c r="D39" s="61"/>
      <c r="E39" s="47"/>
    </row>
    <row r="40" spans="1:5">
      <c r="A40" s="11" t="s">
        <v>114</v>
      </c>
      <c r="B40" s="45" t="s">
        <v>282</v>
      </c>
      <c r="C40" s="45" t="s">
        <v>323</v>
      </c>
      <c r="D40" s="61"/>
      <c r="E40" s="47"/>
    </row>
    <row r="41" spans="1:5">
      <c r="A41" s="11" t="s">
        <v>115</v>
      </c>
      <c r="B41" s="45" t="s">
        <v>236</v>
      </c>
      <c r="C41" s="45" t="s">
        <v>14</v>
      </c>
      <c r="D41" s="61"/>
      <c r="E41" s="47"/>
    </row>
    <row r="42" spans="1:5">
      <c r="A42" s="11" t="s">
        <v>116</v>
      </c>
      <c r="B42" s="45" t="s">
        <v>376</v>
      </c>
      <c r="C42" s="45" t="s">
        <v>360</v>
      </c>
      <c r="D42" s="61"/>
      <c r="E42" s="47"/>
    </row>
    <row r="43" spans="1:5">
      <c r="A43" s="11" t="s">
        <v>117</v>
      </c>
      <c r="B43" s="45" t="s">
        <v>31</v>
      </c>
      <c r="C43" s="45" t="s">
        <v>6</v>
      </c>
      <c r="D43" s="61">
        <v>9621</v>
      </c>
      <c r="E43" s="47"/>
    </row>
    <row r="44" spans="1:5">
      <c r="A44" s="11" t="s">
        <v>118</v>
      </c>
      <c r="B44" s="45" t="s">
        <v>247</v>
      </c>
      <c r="C44" s="45" t="s">
        <v>15</v>
      </c>
      <c r="D44" s="61"/>
      <c r="E44" s="47"/>
    </row>
    <row r="45" spans="1:5">
      <c r="A45" s="11" t="s">
        <v>119</v>
      </c>
      <c r="B45" s="45" t="s">
        <v>297</v>
      </c>
      <c r="C45" s="45" t="s">
        <v>22</v>
      </c>
      <c r="D45" s="61"/>
      <c r="E45" s="47"/>
    </row>
    <row r="46" spans="1:5">
      <c r="A46" s="11" t="s">
        <v>214</v>
      </c>
      <c r="B46" s="45" t="s">
        <v>248</v>
      </c>
      <c r="C46" s="45" t="s">
        <v>15</v>
      </c>
      <c r="D46" s="61"/>
      <c r="E46" s="47"/>
    </row>
    <row r="47" spans="1:5">
      <c r="A47" s="11" t="s">
        <v>215</v>
      </c>
      <c r="B47" s="45" t="s">
        <v>280</v>
      </c>
      <c r="C47" s="45" t="s">
        <v>15</v>
      </c>
      <c r="D47" s="61"/>
      <c r="E47" s="47"/>
    </row>
    <row r="48" spans="1:5">
      <c r="A48" s="11" t="s">
        <v>219</v>
      </c>
      <c r="B48" s="45" t="s">
        <v>232</v>
      </c>
      <c r="C48" s="45" t="s">
        <v>6</v>
      </c>
      <c r="D48" s="61">
        <v>7262</v>
      </c>
      <c r="E48" s="47"/>
    </row>
    <row r="49" spans="1:5">
      <c r="A49" s="11" t="s">
        <v>324</v>
      </c>
      <c r="B49" s="45" t="s">
        <v>232</v>
      </c>
      <c r="C49" s="45" t="s">
        <v>6</v>
      </c>
      <c r="D49" s="61"/>
      <c r="E49" s="47"/>
    </row>
    <row r="50" spans="1:5">
      <c r="A50" s="11" t="s">
        <v>325</v>
      </c>
      <c r="B50" s="45" t="s">
        <v>229</v>
      </c>
      <c r="C50" s="45" t="s">
        <v>14</v>
      </c>
      <c r="D50" s="61"/>
      <c r="E50" s="47"/>
    </row>
    <row r="51" spans="1:5">
      <c r="A51" s="11" t="s">
        <v>326</v>
      </c>
      <c r="B51" s="45" t="s">
        <v>362</v>
      </c>
      <c r="C51" s="45" t="s">
        <v>14</v>
      </c>
      <c r="D51" s="61"/>
      <c r="E51" s="47"/>
    </row>
    <row r="52" spans="1:5">
      <c r="A52" s="11" t="s">
        <v>327</v>
      </c>
      <c r="B52" s="45" t="s">
        <v>273</v>
      </c>
      <c r="C52" s="45" t="s">
        <v>14</v>
      </c>
      <c r="D52" s="61">
        <v>9443</v>
      </c>
      <c r="E52" s="47"/>
    </row>
    <row r="53" spans="1:5">
      <c r="A53" s="11" t="s">
        <v>328</v>
      </c>
      <c r="B53" s="45" t="s">
        <v>267</v>
      </c>
      <c r="C53" s="45" t="s">
        <v>6</v>
      </c>
      <c r="D53" s="61"/>
      <c r="E53" s="47"/>
    </row>
    <row r="54" spans="1:5">
      <c r="A54" s="11" t="s">
        <v>329</v>
      </c>
      <c r="B54" s="45" t="s">
        <v>67</v>
      </c>
      <c r="C54" s="45" t="s">
        <v>15</v>
      </c>
      <c r="D54" s="61"/>
      <c r="E54" s="47"/>
    </row>
    <row r="55" spans="1:5">
      <c r="A55" s="11" t="s">
        <v>330</v>
      </c>
      <c r="B55" s="45" t="s">
        <v>242</v>
      </c>
      <c r="C55" s="45" t="s">
        <v>6</v>
      </c>
      <c r="D55" s="61"/>
      <c r="E55" s="47"/>
    </row>
    <row r="56" spans="1:5">
      <c r="A56" s="11" t="s">
        <v>331</v>
      </c>
      <c r="B56" s="45" t="s">
        <v>278</v>
      </c>
      <c r="C56" s="45" t="s">
        <v>22</v>
      </c>
      <c r="D56" s="61"/>
      <c r="E56" s="47"/>
    </row>
    <row r="57" spans="1:5">
      <c r="A57" s="11" t="s">
        <v>332</v>
      </c>
      <c r="B57" s="45" t="s">
        <v>279</v>
      </c>
      <c r="C57" s="45" t="s">
        <v>22</v>
      </c>
      <c r="D57" s="61"/>
      <c r="E57" s="47"/>
    </row>
    <row r="58" spans="1:5">
      <c r="A58" s="11" t="s">
        <v>333</v>
      </c>
      <c r="B58" s="45" t="s">
        <v>276</v>
      </c>
      <c r="C58" s="45" t="s">
        <v>15</v>
      </c>
      <c r="D58" s="61"/>
      <c r="E58" s="47"/>
    </row>
    <row r="59" spans="1:5">
      <c r="A59" s="11" t="s">
        <v>334</v>
      </c>
      <c r="B59" s="45" t="s">
        <v>275</v>
      </c>
      <c r="C59" s="45" t="s">
        <v>15</v>
      </c>
      <c r="D59" s="61"/>
      <c r="E59" s="47"/>
    </row>
    <row r="60" spans="1:5">
      <c r="A60" s="11" t="s">
        <v>335</v>
      </c>
      <c r="B60" s="45" t="s">
        <v>366</v>
      </c>
      <c r="C60" s="45" t="s">
        <v>14</v>
      </c>
      <c r="D60" s="61"/>
      <c r="E60" s="47"/>
    </row>
    <row r="61" spans="1:5">
      <c r="A61" s="14" t="s">
        <v>336</v>
      </c>
      <c r="B61" s="45" t="s">
        <v>368</v>
      </c>
      <c r="C61" s="45" t="s">
        <v>12</v>
      </c>
      <c r="D61" s="61"/>
      <c r="E61" s="48"/>
    </row>
    <row r="62" spans="1:5">
      <c r="A62" s="14" t="s">
        <v>337</v>
      </c>
      <c r="B62" s="45" t="s">
        <v>374</v>
      </c>
      <c r="C62" s="45" t="s">
        <v>14</v>
      </c>
      <c r="D62" s="61"/>
      <c r="E62" s="48"/>
    </row>
    <row r="63" spans="1:5">
      <c r="A63" s="14" t="s">
        <v>338</v>
      </c>
      <c r="B63" s="45" t="s">
        <v>228</v>
      </c>
      <c r="C63" s="45" t="s">
        <v>6</v>
      </c>
      <c r="D63" s="61"/>
      <c r="E63" s="48"/>
    </row>
    <row r="64" spans="1:5">
      <c r="A64" s="14" t="s">
        <v>339</v>
      </c>
      <c r="B64" s="45" t="s">
        <v>266</v>
      </c>
      <c r="C64" s="45" t="s">
        <v>14</v>
      </c>
      <c r="D64" s="61">
        <v>9139</v>
      </c>
      <c r="E64" s="48"/>
    </row>
    <row r="65" spans="1:5">
      <c r="A65" s="14" t="s">
        <v>340</v>
      </c>
      <c r="B65" s="45" t="s">
        <v>300</v>
      </c>
      <c r="C65" s="45" t="s">
        <v>14</v>
      </c>
      <c r="D65" s="61"/>
      <c r="E65" s="48"/>
    </row>
    <row r="66" spans="1:5">
      <c r="A66" s="14" t="s">
        <v>341</v>
      </c>
      <c r="B66" s="45" t="s">
        <v>245</v>
      </c>
      <c r="C66" s="45" t="s">
        <v>6</v>
      </c>
      <c r="D66" s="61">
        <v>7545</v>
      </c>
      <c r="E66" s="48"/>
    </row>
    <row r="67" spans="1:5">
      <c r="A67" s="14" t="s">
        <v>342</v>
      </c>
      <c r="B67" s="45" t="s">
        <v>48</v>
      </c>
      <c r="C67" s="45" t="s">
        <v>6</v>
      </c>
      <c r="D67" s="61"/>
      <c r="E67" s="48"/>
    </row>
    <row r="68" spans="1:5">
      <c r="A68" s="14" t="s">
        <v>343</v>
      </c>
      <c r="B68" s="45" t="s">
        <v>250</v>
      </c>
      <c r="C68" s="45" t="s">
        <v>6</v>
      </c>
      <c r="D68" s="61"/>
      <c r="E68" s="48"/>
    </row>
    <row r="69" spans="1:5">
      <c r="A69" s="14" t="s">
        <v>344</v>
      </c>
      <c r="B69" s="45" t="s">
        <v>296</v>
      </c>
      <c r="C69" s="45" t="s">
        <v>22</v>
      </c>
      <c r="D69" s="61"/>
      <c r="E69" s="48"/>
    </row>
    <row r="70" spans="1:5">
      <c r="A70" s="14" t="s">
        <v>345</v>
      </c>
      <c r="B70" s="45" t="s">
        <v>312</v>
      </c>
      <c r="C70" s="45" t="s">
        <v>14</v>
      </c>
      <c r="D70" s="61"/>
      <c r="E70" s="48"/>
    </row>
    <row r="71" spans="1:5">
      <c r="A71" s="14" t="s">
        <v>346</v>
      </c>
      <c r="B71" s="45" t="s">
        <v>41</v>
      </c>
      <c r="C71" s="45" t="s">
        <v>6</v>
      </c>
      <c r="D71" s="61">
        <v>9465</v>
      </c>
      <c r="E71" s="48"/>
    </row>
    <row r="72" spans="1:5">
      <c r="A72" s="14" t="s">
        <v>347</v>
      </c>
      <c r="B72" s="45" t="s">
        <v>298</v>
      </c>
      <c r="C72" s="45" t="s">
        <v>6</v>
      </c>
      <c r="D72" s="61"/>
      <c r="E72" s="48"/>
    </row>
    <row r="73" spans="1:5">
      <c r="A73" s="14" t="s">
        <v>348</v>
      </c>
      <c r="B73" s="45" t="s">
        <v>223</v>
      </c>
      <c r="C73" s="45" t="s">
        <v>6</v>
      </c>
      <c r="D73" s="61"/>
      <c r="E73" s="48"/>
    </row>
    <row r="74" spans="1:5">
      <c r="A74" s="14" t="s">
        <v>349</v>
      </c>
      <c r="B74" s="45" t="s">
        <v>295</v>
      </c>
      <c r="C74" s="45" t="s">
        <v>22</v>
      </c>
      <c r="D74" s="61"/>
      <c r="E74" s="48"/>
    </row>
    <row r="75" spans="1:5">
      <c r="A75" s="14" t="s">
        <v>350</v>
      </c>
      <c r="B75" s="15"/>
      <c r="C75" s="15"/>
      <c r="D75" s="48"/>
      <c r="E75" s="48"/>
    </row>
    <row r="76" spans="1:5">
      <c r="A76" s="14" t="s">
        <v>351</v>
      </c>
      <c r="B76" s="15"/>
      <c r="C76" s="15"/>
      <c r="D76" s="48"/>
      <c r="E76" s="48"/>
    </row>
    <row r="77" spans="1:5">
      <c r="A77" s="14" t="s">
        <v>352</v>
      </c>
      <c r="B77" s="15"/>
      <c r="C77" s="15"/>
      <c r="D77" s="48"/>
      <c r="E77" s="48"/>
    </row>
    <row r="78" spans="1:5">
      <c r="A78" s="14" t="s">
        <v>353</v>
      </c>
      <c r="B78" s="15"/>
      <c r="C78" s="15"/>
      <c r="D78" s="48"/>
      <c r="E78" s="48"/>
    </row>
    <row r="79" spans="1:5">
      <c r="A79" s="14" t="s">
        <v>354</v>
      </c>
      <c r="B79" s="15"/>
      <c r="C79" s="15"/>
      <c r="D79" s="48"/>
      <c r="E79" s="48"/>
    </row>
    <row r="80" spans="1:5">
      <c r="A80" s="14" t="s">
        <v>355</v>
      </c>
      <c r="B80" s="15"/>
      <c r="C80" s="15"/>
      <c r="D80" s="48"/>
      <c r="E80" s="48"/>
    </row>
    <row r="81" spans="1:5">
      <c r="A81" s="14" t="s">
        <v>357</v>
      </c>
      <c r="B81" s="15"/>
      <c r="C81" s="15"/>
      <c r="D81" s="48"/>
      <c r="E81" s="48"/>
    </row>
    <row r="82" spans="1:5">
      <c r="A82" s="14" t="s">
        <v>377</v>
      </c>
      <c r="B82" s="15"/>
      <c r="C82" s="15"/>
      <c r="D82" s="48"/>
      <c r="E82" s="48"/>
    </row>
    <row r="83" spans="1:5">
      <c r="A83" s="14" t="s">
        <v>378</v>
      </c>
      <c r="B83" s="15"/>
      <c r="C83" s="15"/>
      <c r="D83" s="48"/>
      <c r="E83" s="48"/>
    </row>
    <row r="84" spans="1:5">
      <c r="A84" s="14" t="s">
        <v>379</v>
      </c>
      <c r="B84" s="15"/>
      <c r="C84" s="15"/>
      <c r="D84" s="48"/>
      <c r="E84" s="48"/>
    </row>
    <row r="85" spans="1:5">
      <c r="A85" s="14" t="s">
        <v>380</v>
      </c>
      <c r="B85" s="15"/>
      <c r="C85" s="15"/>
      <c r="D85" s="48"/>
      <c r="E85" s="48"/>
    </row>
    <row r="86" spans="1:5">
      <c r="A86" s="14" t="s">
        <v>381</v>
      </c>
      <c r="B86" s="15"/>
      <c r="C86" s="15"/>
      <c r="D86" s="48"/>
      <c r="E86" s="48"/>
    </row>
    <row r="87" spans="1:5">
      <c r="A87" s="14" t="s">
        <v>382</v>
      </c>
      <c r="B87" s="15"/>
      <c r="C87" s="15"/>
      <c r="D87" s="48"/>
      <c r="E87" s="48"/>
    </row>
    <row r="88" spans="1:5">
      <c r="A88" s="14" t="s">
        <v>383</v>
      </c>
      <c r="B88" s="15"/>
      <c r="C88" s="15"/>
      <c r="D88" s="48"/>
      <c r="E88" s="48"/>
    </row>
    <row r="89" spans="1:5">
      <c r="A89" s="14" t="s">
        <v>384</v>
      </c>
      <c r="B89" s="15"/>
      <c r="C89" s="15"/>
      <c r="D89" s="48"/>
      <c r="E89" s="48"/>
    </row>
    <row r="90" spans="1:5">
      <c r="A90" s="14" t="s">
        <v>385</v>
      </c>
      <c r="B90" s="15"/>
      <c r="C90" s="15"/>
      <c r="D90" s="48"/>
      <c r="E90" s="48"/>
    </row>
    <row r="91" spans="1:5">
      <c r="A91" s="14" t="s">
        <v>386</v>
      </c>
      <c r="B91" s="15"/>
      <c r="C91" s="15"/>
      <c r="D91" s="48"/>
      <c r="E91" s="48"/>
    </row>
    <row r="92" spans="1:5">
      <c r="A92" s="14" t="s">
        <v>387</v>
      </c>
      <c r="B92" s="15"/>
      <c r="C92" s="15"/>
      <c r="D92" s="48"/>
      <c r="E92" s="48"/>
    </row>
    <row r="93" spans="1:5">
      <c r="A93" s="14" t="s">
        <v>388</v>
      </c>
      <c r="B93" s="15"/>
      <c r="C93" s="15"/>
      <c r="D93" s="48"/>
      <c r="E93" s="48"/>
    </row>
    <row r="94" spans="1:5">
      <c r="A94" s="14" t="s">
        <v>389</v>
      </c>
      <c r="B94" s="15"/>
      <c r="C94" s="15"/>
      <c r="D94" s="48"/>
      <c r="E94" s="48"/>
    </row>
    <row r="95" spans="1:5">
      <c r="A95" s="14" t="s">
        <v>390</v>
      </c>
      <c r="B95" s="15"/>
      <c r="C95" s="15"/>
      <c r="D95" s="48"/>
      <c r="E95" s="48"/>
    </row>
    <row r="96" spans="1:5">
      <c r="A96" s="14" t="s">
        <v>391</v>
      </c>
      <c r="B96" s="15"/>
      <c r="C96" s="15"/>
      <c r="D96" s="48"/>
      <c r="E96" s="48"/>
    </row>
    <row r="97" spans="1:5">
      <c r="A97" s="14" t="s">
        <v>392</v>
      </c>
      <c r="B97" s="15"/>
      <c r="C97" s="15"/>
      <c r="D97" s="48"/>
      <c r="E97" s="48"/>
    </row>
    <row r="98" spans="1:5">
      <c r="A98" s="14" t="s">
        <v>393</v>
      </c>
      <c r="B98" s="15"/>
      <c r="C98" s="15"/>
      <c r="D98" s="48"/>
      <c r="E98" s="48"/>
    </row>
    <row r="99" spans="1:5">
      <c r="A99" s="14" t="s">
        <v>394</v>
      </c>
      <c r="B99" s="15"/>
      <c r="C99" s="15"/>
      <c r="D99" s="48"/>
      <c r="E99" s="48"/>
    </row>
    <row r="100" spans="1:5">
      <c r="A100" s="14" t="s">
        <v>395</v>
      </c>
      <c r="B100" s="15"/>
      <c r="C100" s="15"/>
      <c r="D100" s="48"/>
      <c r="E100" s="48"/>
    </row>
    <row r="101" spans="1:5">
      <c r="A101" s="14" t="s">
        <v>396</v>
      </c>
      <c r="B101" s="15"/>
      <c r="C101" s="15"/>
      <c r="D101" s="48"/>
      <c r="E101" s="48"/>
    </row>
  </sheetData>
  <sortState ref="B3:C47">
    <sortCondition ref="B2:B46"/>
  </sortState>
  <printOptions horizontalCentered="1"/>
  <pageMargins left="0.70866141732283472" right="0.39370078740157483" top="0.59055118110236227" bottom="0.31496062992125984" header="0.31496062992125984" footer="0.19685039370078741"/>
  <pageSetup paperSize="9" orientation="portrait" r:id="rId1"/>
  <headerFooter>
    <oddHeader>&amp;LTechnikai ellenőrzés&amp;RBoronka 3D - 40 célos Íjászpróba Marcali 2015 szeptember 13.</oddHeader>
    <oddFooter>&amp;C&amp;P/3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05"/>
  <sheetViews>
    <sheetView workbookViewId="0">
      <selection activeCell="H15" sqref="H15"/>
    </sheetView>
  </sheetViews>
  <sheetFormatPr defaultRowHeight="18.75"/>
  <cols>
    <col min="1" max="1" width="8.140625" style="1" customWidth="1"/>
    <col min="2" max="2" width="31" bestFit="1" customWidth="1"/>
    <col min="3" max="3" width="22" bestFit="1" customWidth="1"/>
    <col min="4" max="4" width="30.7109375" customWidth="1"/>
    <col min="257" max="257" width="8.140625" customWidth="1"/>
    <col min="258" max="258" width="31" bestFit="1" customWidth="1"/>
    <col min="259" max="259" width="22" bestFit="1" customWidth="1"/>
    <col min="260" max="260" width="30.7109375" customWidth="1"/>
    <col min="513" max="513" width="8.140625" customWidth="1"/>
    <col min="514" max="514" width="31" bestFit="1" customWidth="1"/>
    <col min="515" max="515" width="22" bestFit="1" customWidth="1"/>
    <col min="516" max="516" width="30.7109375" customWidth="1"/>
    <col min="769" max="769" width="8.140625" customWidth="1"/>
    <col min="770" max="770" width="31" bestFit="1" customWidth="1"/>
    <col min="771" max="771" width="22" bestFit="1" customWidth="1"/>
    <col min="772" max="772" width="30.7109375" customWidth="1"/>
    <col min="1025" max="1025" width="8.140625" customWidth="1"/>
    <col min="1026" max="1026" width="31" bestFit="1" customWidth="1"/>
    <col min="1027" max="1027" width="22" bestFit="1" customWidth="1"/>
    <col min="1028" max="1028" width="30.7109375" customWidth="1"/>
    <col min="1281" max="1281" width="8.140625" customWidth="1"/>
    <col min="1282" max="1282" width="31" bestFit="1" customWidth="1"/>
    <col min="1283" max="1283" width="22" bestFit="1" customWidth="1"/>
    <col min="1284" max="1284" width="30.7109375" customWidth="1"/>
    <col min="1537" max="1537" width="8.140625" customWidth="1"/>
    <col min="1538" max="1538" width="31" bestFit="1" customWidth="1"/>
    <col min="1539" max="1539" width="22" bestFit="1" customWidth="1"/>
    <col min="1540" max="1540" width="30.7109375" customWidth="1"/>
    <col min="1793" max="1793" width="8.140625" customWidth="1"/>
    <col min="1794" max="1794" width="31" bestFit="1" customWidth="1"/>
    <col min="1795" max="1795" width="22" bestFit="1" customWidth="1"/>
    <col min="1796" max="1796" width="30.7109375" customWidth="1"/>
    <col min="2049" max="2049" width="8.140625" customWidth="1"/>
    <col min="2050" max="2050" width="31" bestFit="1" customWidth="1"/>
    <col min="2051" max="2051" width="22" bestFit="1" customWidth="1"/>
    <col min="2052" max="2052" width="30.7109375" customWidth="1"/>
    <col min="2305" max="2305" width="8.140625" customWidth="1"/>
    <col min="2306" max="2306" width="31" bestFit="1" customWidth="1"/>
    <col min="2307" max="2307" width="22" bestFit="1" customWidth="1"/>
    <col min="2308" max="2308" width="30.7109375" customWidth="1"/>
    <col min="2561" max="2561" width="8.140625" customWidth="1"/>
    <col min="2562" max="2562" width="31" bestFit="1" customWidth="1"/>
    <col min="2563" max="2563" width="22" bestFit="1" customWidth="1"/>
    <col min="2564" max="2564" width="30.7109375" customWidth="1"/>
    <col min="2817" max="2817" width="8.140625" customWidth="1"/>
    <col min="2818" max="2818" width="31" bestFit="1" customWidth="1"/>
    <col min="2819" max="2819" width="22" bestFit="1" customWidth="1"/>
    <col min="2820" max="2820" width="30.7109375" customWidth="1"/>
    <col min="3073" max="3073" width="8.140625" customWidth="1"/>
    <col min="3074" max="3074" width="31" bestFit="1" customWidth="1"/>
    <col min="3075" max="3075" width="22" bestFit="1" customWidth="1"/>
    <col min="3076" max="3076" width="30.7109375" customWidth="1"/>
    <col min="3329" max="3329" width="8.140625" customWidth="1"/>
    <col min="3330" max="3330" width="31" bestFit="1" customWidth="1"/>
    <col min="3331" max="3331" width="22" bestFit="1" customWidth="1"/>
    <col min="3332" max="3332" width="30.7109375" customWidth="1"/>
    <col min="3585" max="3585" width="8.140625" customWidth="1"/>
    <col min="3586" max="3586" width="31" bestFit="1" customWidth="1"/>
    <col min="3587" max="3587" width="22" bestFit="1" customWidth="1"/>
    <col min="3588" max="3588" width="30.7109375" customWidth="1"/>
    <col min="3841" max="3841" width="8.140625" customWidth="1"/>
    <col min="3842" max="3842" width="31" bestFit="1" customWidth="1"/>
    <col min="3843" max="3843" width="22" bestFit="1" customWidth="1"/>
    <col min="3844" max="3844" width="30.7109375" customWidth="1"/>
    <col min="4097" max="4097" width="8.140625" customWidth="1"/>
    <col min="4098" max="4098" width="31" bestFit="1" customWidth="1"/>
    <col min="4099" max="4099" width="22" bestFit="1" customWidth="1"/>
    <col min="4100" max="4100" width="30.7109375" customWidth="1"/>
    <col min="4353" max="4353" width="8.140625" customWidth="1"/>
    <col min="4354" max="4354" width="31" bestFit="1" customWidth="1"/>
    <col min="4355" max="4355" width="22" bestFit="1" customWidth="1"/>
    <col min="4356" max="4356" width="30.7109375" customWidth="1"/>
    <col min="4609" max="4609" width="8.140625" customWidth="1"/>
    <col min="4610" max="4610" width="31" bestFit="1" customWidth="1"/>
    <col min="4611" max="4611" width="22" bestFit="1" customWidth="1"/>
    <col min="4612" max="4612" width="30.7109375" customWidth="1"/>
    <col min="4865" max="4865" width="8.140625" customWidth="1"/>
    <col min="4866" max="4866" width="31" bestFit="1" customWidth="1"/>
    <col min="4867" max="4867" width="22" bestFit="1" customWidth="1"/>
    <col min="4868" max="4868" width="30.7109375" customWidth="1"/>
    <col min="5121" max="5121" width="8.140625" customWidth="1"/>
    <col min="5122" max="5122" width="31" bestFit="1" customWidth="1"/>
    <col min="5123" max="5123" width="22" bestFit="1" customWidth="1"/>
    <col min="5124" max="5124" width="30.7109375" customWidth="1"/>
    <col min="5377" max="5377" width="8.140625" customWidth="1"/>
    <col min="5378" max="5378" width="31" bestFit="1" customWidth="1"/>
    <col min="5379" max="5379" width="22" bestFit="1" customWidth="1"/>
    <col min="5380" max="5380" width="30.7109375" customWidth="1"/>
    <col min="5633" max="5633" width="8.140625" customWidth="1"/>
    <col min="5634" max="5634" width="31" bestFit="1" customWidth="1"/>
    <col min="5635" max="5635" width="22" bestFit="1" customWidth="1"/>
    <col min="5636" max="5636" width="30.7109375" customWidth="1"/>
    <col min="5889" max="5889" width="8.140625" customWidth="1"/>
    <col min="5890" max="5890" width="31" bestFit="1" customWidth="1"/>
    <col min="5891" max="5891" width="22" bestFit="1" customWidth="1"/>
    <col min="5892" max="5892" width="30.7109375" customWidth="1"/>
    <col min="6145" max="6145" width="8.140625" customWidth="1"/>
    <col min="6146" max="6146" width="31" bestFit="1" customWidth="1"/>
    <col min="6147" max="6147" width="22" bestFit="1" customWidth="1"/>
    <col min="6148" max="6148" width="30.7109375" customWidth="1"/>
    <col min="6401" max="6401" width="8.140625" customWidth="1"/>
    <col min="6402" max="6402" width="31" bestFit="1" customWidth="1"/>
    <col min="6403" max="6403" width="22" bestFit="1" customWidth="1"/>
    <col min="6404" max="6404" width="30.7109375" customWidth="1"/>
    <col min="6657" max="6657" width="8.140625" customWidth="1"/>
    <col min="6658" max="6658" width="31" bestFit="1" customWidth="1"/>
    <col min="6659" max="6659" width="22" bestFit="1" customWidth="1"/>
    <col min="6660" max="6660" width="30.7109375" customWidth="1"/>
    <col min="6913" max="6913" width="8.140625" customWidth="1"/>
    <col min="6914" max="6914" width="31" bestFit="1" customWidth="1"/>
    <col min="6915" max="6915" width="22" bestFit="1" customWidth="1"/>
    <col min="6916" max="6916" width="30.7109375" customWidth="1"/>
    <col min="7169" max="7169" width="8.140625" customWidth="1"/>
    <col min="7170" max="7170" width="31" bestFit="1" customWidth="1"/>
    <col min="7171" max="7171" width="22" bestFit="1" customWidth="1"/>
    <col min="7172" max="7172" width="30.7109375" customWidth="1"/>
    <col min="7425" max="7425" width="8.140625" customWidth="1"/>
    <col min="7426" max="7426" width="31" bestFit="1" customWidth="1"/>
    <col min="7427" max="7427" width="22" bestFit="1" customWidth="1"/>
    <col min="7428" max="7428" width="30.7109375" customWidth="1"/>
    <col min="7681" max="7681" width="8.140625" customWidth="1"/>
    <col min="7682" max="7682" width="31" bestFit="1" customWidth="1"/>
    <col min="7683" max="7683" width="22" bestFit="1" customWidth="1"/>
    <col min="7684" max="7684" width="30.7109375" customWidth="1"/>
    <col min="7937" max="7937" width="8.140625" customWidth="1"/>
    <col min="7938" max="7938" width="31" bestFit="1" customWidth="1"/>
    <col min="7939" max="7939" width="22" bestFit="1" customWidth="1"/>
    <col min="7940" max="7940" width="30.7109375" customWidth="1"/>
    <col min="8193" max="8193" width="8.140625" customWidth="1"/>
    <col min="8194" max="8194" width="31" bestFit="1" customWidth="1"/>
    <col min="8195" max="8195" width="22" bestFit="1" customWidth="1"/>
    <col min="8196" max="8196" width="30.7109375" customWidth="1"/>
    <col min="8449" max="8449" width="8.140625" customWidth="1"/>
    <col min="8450" max="8450" width="31" bestFit="1" customWidth="1"/>
    <col min="8451" max="8451" width="22" bestFit="1" customWidth="1"/>
    <col min="8452" max="8452" width="30.7109375" customWidth="1"/>
    <col min="8705" max="8705" width="8.140625" customWidth="1"/>
    <col min="8706" max="8706" width="31" bestFit="1" customWidth="1"/>
    <col min="8707" max="8707" width="22" bestFit="1" customWidth="1"/>
    <col min="8708" max="8708" width="30.7109375" customWidth="1"/>
    <col min="8961" max="8961" width="8.140625" customWidth="1"/>
    <col min="8962" max="8962" width="31" bestFit="1" customWidth="1"/>
    <col min="8963" max="8963" width="22" bestFit="1" customWidth="1"/>
    <col min="8964" max="8964" width="30.7109375" customWidth="1"/>
    <col min="9217" max="9217" width="8.140625" customWidth="1"/>
    <col min="9218" max="9218" width="31" bestFit="1" customWidth="1"/>
    <col min="9219" max="9219" width="22" bestFit="1" customWidth="1"/>
    <col min="9220" max="9220" width="30.7109375" customWidth="1"/>
    <col min="9473" max="9473" width="8.140625" customWidth="1"/>
    <col min="9474" max="9474" width="31" bestFit="1" customWidth="1"/>
    <col min="9475" max="9475" width="22" bestFit="1" customWidth="1"/>
    <col min="9476" max="9476" width="30.7109375" customWidth="1"/>
    <col min="9729" max="9729" width="8.140625" customWidth="1"/>
    <col min="9730" max="9730" width="31" bestFit="1" customWidth="1"/>
    <col min="9731" max="9731" width="22" bestFit="1" customWidth="1"/>
    <col min="9732" max="9732" width="30.7109375" customWidth="1"/>
    <col min="9985" max="9985" width="8.140625" customWidth="1"/>
    <col min="9986" max="9986" width="31" bestFit="1" customWidth="1"/>
    <col min="9987" max="9987" width="22" bestFit="1" customWidth="1"/>
    <col min="9988" max="9988" width="30.7109375" customWidth="1"/>
    <col min="10241" max="10241" width="8.140625" customWidth="1"/>
    <col min="10242" max="10242" width="31" bestFit="1" customWidth="1"/>
    <col min="10243" max="10243" width="22" bestFit="1" customWidth="1"/>
    <col min="10244" max="10244" width="30.7109375" customWidth="1"/>
    <col min="10497" max="10497" width="8.140625" customWidth="1"/>
    <col min="10498" max="10498" width="31" bestFit="1" customWidth="1"/>
    <col min="10499" max="10499" width="22" bestFit="1" customWidth="1"/>
    <col min="10500" max="10500" width="30.7109375" customWidth="1"/>
    <col min="10753" max="10753" width="8.140625" customWidth="1"/>
    <col min="10754" max="10754" width="31" bestFit="1" customWidth="1"/>
    <col min="10755" max="10755" width="22" bestFit="1" customWidth="1"/>
    <col min="10756" max="10756" width="30.7109375" customWidth="1"/>
    <col min="11009" max="11009" width="8.140625" customWidth="1"/>
    <col min="11010" max="11010" width="31" bestFit="1" customWidth="1"/>
    <col min="11011" max="11011" width="22" bestFit="1" customWidth="1"/>
    <col min="11012" max="11012" width="30.7109375" customWidth="1"/>
    <col min="11265" max="11265" width="8.140625" customWidth="1"/>
    <col min="11266" max="11266" width="31" bestFit="1" customWidth="1"/>
    <col min="11267" max="11267" width="22" bestFit="1" customWidth="1"/>
    <col min="11268" max="11268" width="30.7109375" customWidth="1"/>
    <col min="11521" max="11521" width="8.140625" customWidth="1"/>
    <col min="11522" max="11522" width="31" bestFit="1" customWidth="1"/>
    <col min="11523" max="11523" width="22" bestFit="1" customWidth="1"/>
    <col min="11524" max="11524" width="30.7109375" customWidth="1"/>
    <col min="11777" max="11777" width="8.140625" customWidth="1"/>
    <col min="11778" max="11778" width="31" bestFit="1" customWidth="1"/>
    <col min="11779" max="11779" width="22" bestFit="1" customWidth="1"/>
    <col min="11780" max="11780" width="30.7109375" customWidth="1"/>
    <col min="12033" max="12033" width="8.140625" customWidth="1"/>
    <col min="12034" max="12034" width="31" bestFit="1" customWidth="1"/>
    <col min="12035" max="12035" width="22" bestFit="1" customWidth="1"/>
    <col min="12036" max="12036" width="30.7109375" customWidth="1"/>
    <col min="12289" max="12289" width="8.140625" customWidth="1"/>
    <col min="12290" max="12290" width="31" bestFit="1" customWidth="1"/>
    <col min="12291" max="12291" width="22" bestFit="1" customWidth="1"/>
    <col min="12292" max="12292" width="30.7109375" customWidth="1"/>
    <col min="12545" max="12545" width="8.140625" customWidth="1"/>
    <col min="12546" max="12546" width="31" bestFit="1" customWidth="1"/>
    <col min="12547" max="12547" width="22" bestFit="1" customWidth="1"/>
    <col min="12548" max="12548" width="30.7109375" customWidth="1"/>
    <col min="12801" max="12801" width="8.140625" customWidth="1"/>
    <col min="12802" max="12802" width="31" bestFit="1" customWidth="1"/>
    <col min="12803" max="12803" width="22" bestFit="1" customWidth="1"/>
    <col min="12804" max="12804" width="30.7109375" customWidth="1"/>
    <col min="13057" max="13057" width="8.140625" customWidth="1"/>
    <col min="13058" max="13058" width="31" bestFit="1" customWidth="1"/>
    <col min="13059" max="13059" width="22" bestFit="1" customWidth="1"/>
    <col min="13060" max="13060" width="30.7109375" customWidth="1"/>
    <col min="13313" max="13313" width="8.140625" customWidth="1"/>
    <col min="13314" max="13314" width="31" bestFit="1" customWidth="1"/>
    <col min="13315" max="13315" width="22" bestFit="1" customWidth="1"/>
    <col min="13316" max="13316" width="30.7109375" customWidth="1"/>
    <col min="13569" max="13569" width="8.140625" customWidth="1"/>
    <col min="13570" max="13570" width="31" bestFit="1" customWidth="1"/>
    <col min="13571" max="13571" width="22" bestFit="1" customWidth="1"/>
    <col min="13572" max="13572" width="30.7109375" customWidth="1"/>
    <col min="13825" max="13825" width="8.140625" customWidth="1"/>
    <col min="13826" max="13826" width="31" bestFit="1" customWidth="1"/>
    <col min="13827" max="13827" width="22" bestFit="1" customWidth="1"/>
    <col min="13828" max="13828" width="30.7109375" customWidth="1"/>
    <col min="14081" max="14081" width="8.140625" customWidth="1"/>
    <col min="14082" max="14082" width="31" bestFit="1" customWidth="1"/>
    <col min="14083" max="14083" width="22" bestFit="1" customWidth="1"/>
    <col min="14084" max="14084" width="30.7109375" customWidth="1"/>
    <col min="14337" max="14337" width="8.140625" customWidth="1"/>
    <col min="14338" max="14338" width="31" bestFit="1" customWidth="1"/>
    <col min="14339" max="14339" width="22" bestFit="1" customWidth="1"/>
    <col min="14340" max="14340" width="30.7109375" customWidth="1"/>
    <col min="14593" max="14593" width="8.140625" customWidth="1"/>
    <col min="14594" max="14594" width="31" bestFit="1" customWidth="1"/>
    <col min="14595" max="14595" width="22" bestFit="1" customWidth="1"/>
    <col min="14596" max="14596" width="30.7109375" customWidth="1"/>
    <col min="14849" max="14849" width="8.140625" customWidth="1"/>
    <col min="14850" max="14850" width="31" bestFit="1" customWidth="1"/>
    <col min="14851" max="14851" width="22" bestFit="1" customWidth="1"/>
    <col min="14852" max="14852" width="30.7109375" customWidth="1"/>
    <col min="15105" max="15105" width="8.140625" customWidth="1"/>
    <col min="15106" max="15106" width="31" bestFit="1" customWidth="1"/>
    <col min="15107" max="15107" width="22" bestFit="1" customWidth="1"/>
    <col min="15108" max="15108" width="30.7109375" customWidth="1"/>
    <col min="15361" max="15361" width="8.140625" customWidth="1"/>
    <col min="15362" max="15362" width="31" bestFit="1" customWidth="1"/>
    <col min="15363" max="15363" width="22" bestFit="1" customWidth="1"/>
    <col min="15364" max="15364" width="30.7109375" customWidth="1"/>
    <col min="15617" max="15617" width="8.140625" customWidth="1"/>
    <col min="15618" max="15618" width="31" bestFit="1" customWidth="1"/>
    <col min="15619" max="15619" width="22" bestFit="1" customWidth="1"/>
    <col min="15620" max="15620" width="30.7109375" customWidth="1"/>
    <col min="15873" max="15873" width="8.140625" customWidth="1"/>
    <col min="15874" max="15874" width="31" bestFit="1" customWidth="1"/>
    <col min="15875" max="15875" width="22" bestFit="1" customWidth="1"/>
    <col min="15876" max="15876" width="30.7109375" customWidth="1"/>
    <col min="16129" max="16129" width="8.140625" customWidth="1"/>
    <col min="16130" max="16130" width="31" bestFit="1" customWidth="1"/>
    <col min="16131" max="16131" width="22" bestFit="1" customWidth="1"/>
    <col min="16132" max="16132" width="30.7109375" customWidth="1"/>
  </cols>
  <sheetData>
    <row r="1" spans="1:4" s="35" customFormat="1" ht="41.1" customHeight="1">
      <c r="A1" s="79" t="s">
        <v>317</v>
      </c>
      <c r="B1" s="80"/>
      <c r="C1" s="80"/>
      <c r="D1" s="81"/>
    </row>
    <row r="2" spans="1:4" s="35" customFormat="1">
      <c r="A2" s="36" t="s">
        <v>318</v>
      </c>
      <c r="B2" s="37" t="s">
        <v>30</v>
      </c>
      <c r="C2" s="38"/>
      <c r="D2" s="39"/>
    </row>
    <row r="3" spans="1:4" s="40" customFormat="1" ht="15.75">
      <c r="A3" s="82" t="s">
        <v>319</v>
      </c>
      <c r="B3" s="83"/>
      <c r="C3" s="83"/>
      <c r="D3" s="84"/>
    </row>
    <row r="4" spans="1:4" s="40" customFormat="1">
      <c r="A4" s="36"/>
      <c r="B4" s="38"/>
      <c r="C4" s="38"/>
      <c r="D4" s="41"/>
    </row>
    <row r="5" spans="1:4" s="44" customFormat="1" ht="37.5">
      <c r="A5" s="42" t="s">
        <v>320</v>
      </c>
      <c r="B5" s="42" t="s">
        <v>74</v>
      </c>
      <c r="C5" s="43" t="s">
        <v>321</v>
      </c>
      <c r="D5" s="42" t="s">
        <v>322</v>
      </c>
    </row>
    <row r="6" spans="1:4" ht="20.100000000000001" customHeight="1">
      <c r="A6" s="2">
        <v>1</v>
      </c>
      <c r="B6" s="45" t="s">
        <v>301</v>
      </c>
      <c r="C6" s="61"/>
      <c r="D6" s="5"/>
    </row>
    <row r="7" spans="1:4" ht="20.100000000000001" customHeight="1">
      <c r="A7" s="2">
        <v>2</v>
      </c>
      <c r="B7" s="45" t="s">
        <v>56</v>
      </c>
      <c r="C7" s="61">
        <v>9622</v>
      </c>
      <c r="D7" s="5"/>
    </row>
    <row r="8" spans="1:4" ht="20.100000000000001" customHeight="1">
      <c r="A8" s="2">
        <v>3</v>
      </c>
      <c r="B8" s="45" t="s">
        <v>54</v>
      </c>
      <c r="C8" s="61"/>
      <c r="D8" s="5"/>
    </row>
    <row r="9" spans="1:4" ht="20.100000000000001" customHeight="1">
      <c r="A9" s="2">
        <v>4</v>
      </c>
      <c r="B9" s="45" t="s">
        <v>55</v>
      </c>
      <c r="C9" s="61"/>
      <c r="D9" s="5"/>
    </row>
    <row r="10" spans="1:4" ht="20.100000000000001" customHeight="1">
      <c r="A10" s="2">
        <v>5</v>
      </c>
      <c r="B10" s="45" t="s">
        <v>316</v>
      </c>
      <c r="C10" s="61"/>
      <c r="D10" s="5"/>
    </row>
    <row r="11" spans="1:4" ht="20.100000000000001" customHeight="1">
      <c r="A11" s="2">
        <v>6</v>
      </c>
      <c r="B11" s="45" t="s">
        <v>249</v>
      </c>
      <c r="C11" s="61"/>
      <c r="D11" s="5"/>
    </row>
    <row r="12" spans="1:4" ht="20.100000000000001" customHeight="1">
      <c r="A12" s="2">
        <v>7</v>
      </c>
      <c r="B12" s="45" t="s">
        <v>60</v>
      </c>
      <c r="C12" s="61">
        <v>9270</v>
      </c>
      <c r="D12" s="5"/>
    </row>
    <row r="13" spans="1:4" ht="20.100000000000001" customHeight="1">
      <c r="A13" s="2">
        <v>8</v>
      </c>
      <c r="B13" s="45" t="s">
        <v>294</v>
      </c>
      <c r="C13" s="61"/>
      <c r="D13" s="5"/>
    </row>
    <row r="14" spans="1:4" ht="20.100000000000001" customHeight="1">
      <c r="A14" s="2">
        <v>9</v>
      </c>
      <c r="B14" s="45" t="s">
        <v>272</v>
      </c>
      <c r="C14" s="61"/>
      <c r="D14" s="5"/>
    </row>
    <row r="15" spans="1:4" ht="20.100000000000001" customHeight="1">
      <c r="A15" s="2">
        <v>10</v>
      </c>
      <c r="B15" s="45" t="s">
        <v>64</v>
      </c>
      <c r="C15" s="61"/>
      <c r="D15" s="5"/>
    </row>
    <row r="16" spans="1:4" ht="20.100000000000001" customHeight="1">
      <c r="A16" s="2">
        <v>11</v>
      </c>
      <c r="B16" s="45" t="s">
        <v>264</v>
      </c>
      <c r="C16" s="61"/>
      <c r="D16" s="5"/>
    </row>
    <row r="17" spans="1:4" ht="20.100000000000001" customHeight="1">
      <c r="A17" s="2">
        <v>12</v>
      </c>
      <c r="B17" s="45" t="s">
        <v>37</v>
      </c>
      <c r="C17" s="61"/>
      <c r="D17" s="5"/>
    </row>
    <row r="18" spans="1:4" ht="20.100000000000001" customHeight="1">
      <c r="A18" s="2">
        <v>13</v>
      </c>
      <c r="B18" s="45" t="s">
        <v>38</v>
      </c>
      <c r="C18" s="61"/>
      <c r="D18" s="5"/>
    </row>
    <row r="19" spans="1:4" ht="20.100000000000001" customHeight="1">
      <c r="A19" s="2">
        <v>14</v>
      </c>
      <c r="B19" s="45" t="s">
        <v>72</v>
      </c>
      <c r="C19" s="61"/>
      <c r="D19" s="5"/>
    </row>
    <row r="20" spans="1:4" ht="20.100000000000001" customHeight="1">
      <c r="A20" s="2">
        <v>15</v>
      </c>
      <c r="B20" s="45" t="s">
        <v>369</v>
      </c>
      <c r="C20" s="61"/>
      <c r="D20" s="5"/>
    </row>
    <row r="21" spans="1:4" ht="20.100000000000001" customHeight="1">
      <c r="A21" s="2">
        <v>16</v>
      </c>
      <c r="B21" s="45" t="s">
        <v>224</v>
      </c>
      <c r="C21" s="61"/>
      <c r="D21" s="5"/>
    </row>
    <row r="22" spans="1:4" ht="20.100000000000001" customHeight="1">
      <c r="A22" s="2">
        <v>17</v>
      </c>
      <c r="B22" s="45" t="s">
        <v>302</v>
      </c>
      <c r="C22" s="61"/>
      <c r="D22" s="5"/>
    </row>
    <row r="23" spans="1:4" ht="20.100000000000001" customHeight="1">
      <c r="A23" s="2">
        <v>18</v>
      </c>
      <c r="B23" s="45" t="s">
        <v>47</v>
      </c>
      <c r="C23" s="61">
        <v>9340</v>
      </c>
      <c r="D23" s="5"/>
    </row>
    <row r="24" spans="1:4" ht="20.100000000000001" customHeight="1">
      <c r="A24" s="2">
        <v>19</v>
      </c>
      <c r="B24" s="45" t="s">
        <v>246</v>
      </c>
      <c r="C24" s="61">
        <v>6717</v>
      </c>
      <c r="D24" s="5"/>
    </row>
    <row r="25" spans="1:4" ht="20.100000000000001" customHeight="1">
      <c r="A25" s="2">
        <v>20</v>
      </c>
      <c r="B25" s="45" t="s">
        <v>244</v>
      </c>
      <c r="C25" s="61"/>
      <c r="D25" s="5"/>
    </row>
    <row r="26" spans="1:4" ht="20.100000000000001" customHeight="1">
      <c r="A26" s="2">
        <v>21</v>
      </c>
      <c r="B26" s="45" t="s">
        <v>52</v>
      </c>
      <c r="C26" s="61">
        <v>9140</v>
      </c>
      <c r="D26" s="5"/>
    </row>
    <row r="27" spans="1:4" ht="20.100000000000001" customHeight="1">
      <c r="A27" s="2">
        <v>22</v>
      </c>
      <c r="B27" s="45" t="s">
        <v>46</v>
      </c>
      <c r="C27" s="61">
        <v>9139</v>
      </c>
      <c r="D27" s="5"/>
    </row>
    <row r="28" spans="1:4" ht="20.100000000000001" customHeight="1">
      <c r="A28" s="2">
        <v>23</v>
      </c>
      <c r="B28" s="45" t="s">
        <v>240</v>
      </c>
      <c r="C28" s="61"/>
      <c r="D28" s="5"/>
    </row>
    <row r="29" spans="1:4" ht="20.100000000000001" customHeight="1">
      <c r="A29" s="2">
        <v>24</v>
      </c>
      <c r="B29" s="45" t="s">
        <v>239</v>
      </c>
      <c r="C29" s="61"/>
      <c r="D29" s="5"/>
    </row>
    <row r="30" spans="1:4" ht="20.100000000000001" customHeight="1">
      <c r="A30" s="2">
        <v>25</v>
      </c>
      <c r="B30" s="45" t="s">
        <v>40</v>
      </c>
      <c r="C30" s="61"/>
      <c r="D30" s="5"/>
    </row>
    <row r="31" spans="1:4" ht="20.100000000000001" customHeight="1">
      <c r="A31" s="2">
        <v>26</v>
      </c>
      <c r="B31" s="45" t="s">
        <v>61</v>
      </c>
      <c r="C31" s="61"/>
      <c r="D31" s="5"/>
    </row>
    <row r="32" spans="1:4" ht="20.100000000000001" customHeight="1">
      <c r="A32" s="2">
        <v>27</v>
      </c>
      <c r="B32" s="45" t="s">
        <v>361</v>
      </c>
      <c r="C32" s="61"/>
      <c r="D32" s="5"/>
    </row>
    <row r="33" spans="1:4" ht="20.100000000000001" customHeight="1">
      <c r="A33" s="2">
        <v>28</v>
      </c>
      <c r="B33" s="45" t="s">
        <v>62</v>
      </c>
      <c r="C33" s="61"/>
      <c r="D33" s="5"/>
    </row>
    <row r="34" spans="1:4" ht="20.100000000000001" customHeight="1">
      <c r="A34" s="2">
        <v>29</v>
      </c>
      <c r="B34" s="45" t="s">
        <v>252</v>
      </c>
      <c r="C34" s="61"/>
      <c r="D34" s="5"/>
    </row>
    <row r="35" spans="1:4" ht="20.100000000000001" customHeight="1">
      <c r="A35" s="2">
        <v>30</v>
      </c>
      <c r="B35" s="45" t="s">
        <v>315</v>
      </c>
      <c r="C35" s="61"/>
      <c r="D35" s="5"/>
    </row>
    <row r="36" spans="1:4" ht="20.100000000000001" customHeight="1">
      <c r="A36" s="2">
        <v>31</v>
      </c>
      <c r="B36" s="45" t="s">
        <v>73</v>
      </c>
      <c r="C36" s="61">
        <v>8619</v>
      </c>
      <c r="D36" s="5"/>
    </row>
    <row r="37" spans="1:4" ht="20.100000000000001" customHeight="1">
      <c r="A37" s="2">
        <v>32</v>
      </c>
      <c r="B37" s="45" t="s">
        <v>271</v>
      </c>
      <c r="C37" s="61"/>
      <c r="D37" s="5"/>
    </row>
    <row r="38" spans="1:4" ht="20.100000000000001" customHeight="1">
      <c r="A38" s="2">
        <v>33</v>
      </c>
      <c r="B38" s="45" t="s">
        <v>269</v>
      </c>
      <c r="C38" s="61"/>
      <c r="D38" s="5"/>
    </row>
    <row r="39" spans="1:4" ht="20.100000000000001" customHeight="1">
      <c r="A39" s="2">
        <v>34</v>
      </c>
      <c r="B39" s="45" t="s">
        <v>370</v>
      </c>
      <c r="C39" s="61">
        <v>5666</v>
      </c>
      <c r="D39" s="5"/>
    </row>
    <row r="40" spans="1:4" ht="20.100000000000001" customHeight="1">
      <c r="A40" s="2">
        <v>35</v>
      </c>
      <c r="B40" s="45" t="s">
        <v>373</v>
      </c>
      <c r="C40" s="61">
        <v>3742</v>
      </c>
      <c r="D40" s="5"/>
    </row>
    <row r="41" spans="1:4" ht="20.100000000000001" customHeight="1">
      <c r="A41" s="2">
        <v>36</v>
      </c>
      <c r="B41" s="45" t="s">
        <v>372</v>
      </c>
      <c r="C41" s="61">
        <v>9576</v>
      </c>
      <c r="D41" s="5"/>
    </row>
    <row r="42" spans="1:4" ht="20.100000000000001" customHeight="1">
      <c r="A42" s="2">
        <v>37</v>
      </c>
      <c r="B42" s="45" t="s">
        <v>63</v>
      </c>
      <c r="C42" s="61"/>
      <c r="D42" s="5"/>
    </row>
    <row r="43" spans="1:4" ht="20.100000000000001" customHeight="1">
      <c r="A43" s="2">
        <v>38</v>
      </c>
      <c r="B43" s="45" t="s">
        <v>285</v>
      </c>
      <c r="C43" s="61"/>
      <c r="D43" s="5"/>
    </row>
    <row r="44" spans="1:4" ht="20.100000000000001" customHeight="1">
      <c r="A44" s="2">
        <v>39</v>
      </c>
      <c r="B44" s="45" t="s">
        <v>282</v>
      </c>
      <c r="C44" s="61"/>
      <c r="D44" s="5"/>
    </row>
    <row r="45" spans="1:4" ht="20.100000000000001" customHeight="1">
      <c r="A45" s="2">
        <v>40</v>
      </c>
      <c r="B45" s="45" t="s">
        <v>236</v>
      </c>
      <c r="C45" s="61"/>
      <c r="D45" s="5"/>
    </row>
    <row r="46" spans="1:4" ht="20.100000000000001" customHeight="1">
      <c r="A46" s="2">
        <v>41</v>
      </c>
      <c r="B46" s="45" t="s">
        <v>376</v>
      </c>
      <c r="C46" s="61"/>
      <c r="D46" s="5"/>
    </row>
    <row r="47" spans="1:4" ht="20.100000000000001" customHeight="1">
      <c r="A47" s="2">
        <v>42</v>
      </c>
      <c r="B47" s="45" t="s">
        <v>31</v>
      </c>
      <c r="C47" s="61">
        <v>9621</v>
      </c>
      <c r="D47" s="5"/>
    </row>
    <row r="48" spans="1:4" ht="20.100000000000001" customHeight="1">
      <c r="A48" s="2">
        <v>43</v>
      </c>
      <c r="B48" s="45" t="s">
        <v>247</v>
      </c>
      <c r="C48" s="61"/>
      <c r="D48" s="5"/>
    </row>
    <row r="49" spans="1:4" ht="20.100000000000001" customHeight="1">
      <c r="A49" s="2">
        <v>44</v>
      </c>
      <c r="B49" s="45" t="s">
        <v>297</v>
      </c>
      <c r="C49" s="61"/>
      <c r="D49" s="5"/>
    </row>
    <row r="50" spans="1:4" ht="20.100000000000001" customHeight="1">
      <c r="A50" s="2">
        <v>45</v>
      </c>
      <c r="B50" s="45" t="s">
        <v>248</v>
      </c>
      <c r="C50" s="61"/>
      <c r="D50" s="5"/>
    </row>
    <row r="51" spans="1:4" ht="20.100000000000001" customHeight="1">
      <c r="A51" s="2">
        <v>46</v>
      </c>
      <c r="B51" s="45" t="s">
        <v>280</v>
      </c>
      <c r="C51" s="61"/>
      <c r="D51" s="5"/>
    </row>
    <row r="52" spans="1:4" ht="20.100000000000001" customHeight="1">
      <c r="A52" s="2">
        <v>47</v>
      </c>
      <c r="B52" s="45" t="s">
        <v>232</v>
      </c>
      <c r="C52" s="61">
        <v>7262</v>
      </c>
      <c r="D52" s="5"/>
    </row>
    <row r="53" spans="1:4" ht="20.100000000000001" customHeight="1">
      <c r="A53" s="2">
        <v>48</v>
      </c>
      <c r="B53" s="45" t="s">
        <v>232</v>
      </c>
      <c r="C53" s="61"/>
      <c r="D53" s="5"/>
    </row>
    <row r="54" spans="1:4" ht="20.100000000000001" customHeight="1">
      <c r="A54" s="2">
        <v>49</v>
      </c>
      <c r="B54" s="45" t="s">
        <v>229</v>
      </c>
      <c r="C54" s="61"/>
      <c r="D54" s="5"/>
    </row>
    <row r="55" spans="1:4" ht="20.100000000000001" customHeight="1">
      <c r="A55" s="2">
        <v>50</v>
      </c>
      <c r="B55" s="45" t="s">
        <v>362</v>
      </c>
      <c r="C55" s="61"/>
      <c r="D55" s="5"/>
    </row>
    <row r="56" spans="1:4" ht="20.100000000000001" customHeight="1">
      <c r="A56" s="2">
        <v>51</v>
      </c>
      <c r="B56" s="45" t="s">
        <v>273</v>
      </c>
      <c r="C56" s="61">
        <v>9443</v>
      </c>
      <c r="D56" s="5"/>
    </row>
    <row r="57" spans="1:4" ht="20.100000000000001" customHeight="1">
      <c r="A57" s="2">
        <v>52</v>
      </c>
      <c r="B57" s="45" t="s">
        <v>267</v>
      </c>
      <c r="C57" s="61"/>
      <c r="D57" s="5"/>
    </row>
    <row r="58" spans="1:4" ht="20.100000000000001" customHeight="1">
      <c r="A58" s="2">
        <v>53</v>
      </c>
      <c r="B58" s="45" t="s">
        <v>67</v>
      </c>
      <c r="C58" s="61"/>
      <c r="D58" s="5"/>
    </row>
    <row r="59" spans="1:4" ht="20.100000000000001" customHeight="1">
      <c r="A59" s="2">
        <v>54</v>
      </c>
      <c r="B59" s="45" t="s">
        <v>242</v>
      </c>
      <c r="C59" s="61"/>
      <c r="D59" s="5"/>
    </row>
    <row r="60" spans="1:4" ht="20.100000000000001" customHeight="1">
      <c r="A60" s="2">
        <v>55</v>
      </c>
      <c r="B60" s="45" t="s">
        <v>278</v>
      </c>
      <c r="C60" s="61"/>
      <c r="D60" s="5"/>
    </row>
    <row r="61" spans="1:4" ht="20.100000000000001" customHeight="1">
      <c r="A61" s="2">
        <v>56</v>
      </c>
      <c r="B61" s="45" t="s">
        <v>279</v>
      </c>
      <c r="C61" s="61"/>
      <c r="D61" s="5"/>
    </row>
    <row r="62" spans="1:4" ht="20.100000000000001" customHeight="1">
      <c r="A62" s="2">
        <v>57</v>
      </c>
      <c r="B62" s="45" t="s">
        <v>276</v>
      </c>
      <c r="C62" s="61"/>
      <c r="D62" s="5"/>
    </row>
    <row r="63" spans="1:4" ht="20.100000000000001" customHeight="1">
      <c r="A63" s="2">
        <v>58</v>
      </c>
      <c r="B63" s="45" t="s">
        <v>275</v>
      </c>
      <c r="C63" s="61"/>
      <c r="D63" s="5"/>
    </row>
    <row r="64" spans="1:4" ht="20.100000000000001" customHeight="1">
      <c r="A64" s="2">
        <v>59</v>
      </c>
      <c r="B64" s="45" t="s">
        <v>366</v>
      </c>
      <c r="C64" s="61"/>
      <c r="D64" s="5"/>
    </row>
    <row r="65" spans="1:4" ht="20.100000000000001" customHeight="1">
      <c r="A65" s="2">
        <v>60</v>
      </c>
      <c r="B65" s="45" t="s">
        <v>368</v>
      </c>
      <c r="C65" s="61"/>
      <c r="D65" s="5"/>
    </row>
    <row r="66" spans="1:4" ht="20.100000000000001" customHeight="1">
      <c r="A66" s="2">
        <v>61</v>
      </c>
      <c r="B66" s="45" t="s">
        <v>374</v>
      </c>
      <c r="C66" s="61"/>
      <c r="D66" s="5"/>
    </row>
    <row r="67" spans="1:4" ht="20.100000000000001" customHeight="1">
      <c r="A67" s="2">
        <v>62</v>
      </c>
      <c r="B67" s="45" t="s">
        <v>228</v>
      </c>
      <c r="C67" s="61"/>
      <c r="D67" s="5"/>
    </row>
    <row r="68" spans="1:4" ht="20.100000000000001" customHeight="1">
      <c r="A68" s="2">
        <v>63</v>
      </c>
      <c r="B68" s="45" t="s">
        <v>266</v>
      </c>
      <c r="C68" s="61">
        <v>9139</v>
      </c>
      <c r="D68" s="5"/>
    </row>
    <row r="69" spans="1:4" ht="20.100000000000001" customHeight="1">
      <c r="A69" s="2">
        <v>64</v>
      </c>
      <c r="B69" s="45" t="s">
        <v>300</v>
      </c>
      <c r="C69" s="61"/>
      <c r="D69" s="5"/>
    </row>
    <row r="70" spans="1:4" ht="20.100000000000001" customHeight="1">
      <c r="A70" s="2">
        <v>65</v>
      </c>
      <c r="B70" s="45" t="s">
        <v>245</v>
      </c>
      <c r="C70" s="61">
        <v>7545</v>
      </c>
      <c r="D70" s="5"/>
    </row>
    <row r="71" spans="1:4" ht="20.100000000000001" customHeight="1">
      <c r="A71" s="2">
        <v>66</v>
      </c>
      <c r="B71" s="45" t="s">
        <v>48</v>
      </c>
      <c r="C71" s="61"/>
      <c r="D71" s="5"/>
    </row>
    <row r="72" spans="1:4" ht="20.100000000000001" customHeight="1">
      <c r="A72" s="2">
        <v>67</v>
      </c>
      <c r="B72" s="45" t="s">
        <v>250</v>
      </c>
      <c r="C72" s="61"/>
      <c r="D72" s="5"/>
    </row>
    <row r="73" spans="1:4" ht="20.100000000000001" customHeight="1">
      <c r="A73" s="2">
        <v>68</v>
      </c>
      <c r="B73" s="45" t="s">
        <v>296</v>
      </c>
      <c r="C73" s="61"/>
      <c r="D73" s="5"/>
    </row>
    <row r="74" spans="1:4" ht="20.100000000000001" customHeight="1">
      <c r="A74" s="2">
        <v>69</v>
      </c>
      <c r="B74" s="45" t="s">
        <v>312</v>
      </c>
      <c r="C74" s="61"/>
      <c r="D74" s="5"/>
    </row>
    <row r="75" spans="1:4" ht="20.100000000000001" customHeight="1">
      <c r="A75" s="2">
        <v>70</v>
      </c>
      <c r="B75" s="45" t="s">
        <v>41</v>
      </c>
      <c r="C75" s="61">
        <v>9465</v>
      </c>
      <c r="D75" s="5"/>
    </row>
    <row r="76" spans="1:4" ht="20.100000000000001" customHeight="1">
      <c r="A76" s="2">
        <v>71</v>
      </c>
      <c r="B76" s="45" t="s">
        <v>298</v>
      </c>
      <c r="C76" s="61"/>
      <c r="D76" s="5"/>
    </row>
    <row r="77" spans="1:4" ht="20.100000000000001" customHeight="1">
      <c r="A77" s="2">
        <v>72</v>
      </c>
      <c r="B77" s="45" t="s">
        <v>223</v>
      </c>
      <c r="C77" s="61"/>
      <c r="D77" s="5"/>
    </row>
    <row r="78" spans="1:4" ht="20.100000000000001" customHeight="1">
      <c r="A78" s="2">
        <v>73</v>
      </c>
      <c r="B78" s="45" t="s">
        <v>295</v>
      </c>
      <c r="C78" s="61"/>
      <c r="D78" s="5"/>
    </row>
    <row r="79" spans="1:4" ht="20.100000000000001" customHeight="1">
      <c r="A79" s="2">
        <v>74</v>
      </c>
      <c r="B79" s="45"/>
      <c r="C79" s="45"/>
      <c r="D79" s="5"/>
    </row>
    <row r="80" spans="1:4" ht="20.100000000000001" customHeight="1">
      <c r="A80" s="2">
        <v>75</v>
      </c>
      <c r="B80" s="45"/>
      <c r="C80" s="45"/>
      <c r="D80" s="5"/>
    </row>
    <row r="81" spans="1:4" ht="20.100000000000001" customHeight="1">
      <c r="A81" s="2">
        <v>76</v>
      </c>
      <c r="B81" s="45"/>
      <c r="C81" s="45"/>
      <c r="D81" s="5"/>
    </row>
    <row r="82" spans="1:4" ht="20.100000000000001" customHeight="1">
      <c r="A82" s="2">
        <v>77</v>
      </c>
      <c r="B82" s="45"/>
      <c r="C82" s="45"/>
      <c r="D82" s="5"/>
    </row>
    <row r="83" spans="1:4" ht="20.100000000000001" customHeight="1">
      <c r="A83" s="2">
        <v>78</v>
      </c>
      <c r="B83" s="45"/>
      <c r="C83" s="45"/>
      <c r="D83" s="5"/>
    </row>
    <row r="84" spans="1:4" ht="20.100000000000001" customHeight="1">
      <c r="A84" s="2">
        <v>79</v>
      </c>
      <c r="B84" s="45"/>
      <c r="C84" s="45"/>
      <c r="D84" s="5"/>
    </row>
    <row r="85" spans="1:4" ht="20.100000000000001" customHeight="1">
      <c r="A85" s="2">
        <v>80</v>
      </c>
      <c r="B85" s="45"/>
      <c r="C85" s="45"/>
      <c r="D85" s="5"/>
    </row>
    <row r="86" spans="1:4">
      <c r="A86" s="2">
        <v>81</v>
      </c>
      <c r="B86" s="45"/>
      <c r="C86" s="45"/>
      <c r="D86" s="5"/>
    </row>
    <row r="87" spans="1:4">
      <c r="A87" s="2">
        <v>82</v>
      </c>
      <c r="B87" s="45"/>
      <c r="C87" s="45"/>
      <c r="D87" s="5"/>
    </row>
    <row r="88" spans="1:4">
      <c r="A88" s="2">
        <v>83</v>
      </c>
      <c r="B88" s="45"/>
      <c r="C88" s="45"/>
      <c r="D88" s="5"/>
    </row>
    <row r="89" spans="1:4">
      <c r="A89" s="2">
        <v>84</v>
      </c>
      <c r="B89" s="45"/>
      <c r="C89" s="45"/>
      <c r="D89" s="5"/>
    </row>
    <row r="90" spans="1:4">
      <c r="A90" s="2">
        <v>85</v>
      </c>
      <c r="B90" s="45"/>
      <c r="C90" s="45"/>
      <c r="D90" s="5"/>
    </row>
    <row r="91" spans="1:4">
      <c r="A91" s="2">
        <v>86</v>
      </c>
      <c r="B91" s="45"/>
      <c r="C91" s="45"/>
      <c r="D91" s="5"/>
    </row>
    <row r="92" spans="1:4">
      <c r="A92" s="2">
        <v>87</v>
      </c>
      <c r="B92" s="45"/>
      <c r="C92" s="45"/>
      <c r="D92" s="5"/>
    </row>
    <row r="93" spans="1:4">
      <c r="A93" s="2">
        <v>88</v>
      </c>
      <c r="B93" s="45"/>
      <c r="C93" s="45"/>
      <c r="D93" s="5"/>
    </row>
    <row r="94" spans="1:4">
      <c r="A94" s="2">
        <v>89</v>
      </c>
      <c r="B94" s="45"/>
      <c r="C94" s="45"/>
      <c r="D94" s="5"/>
    </row>
    <row r="95" spans="1:4">
      <c r="A95" s="2">
        <v>90</v>
      </c>
      <c r="B95" s="45"/>
      <c r="C95" s="45"/>
      <c r="D95" s="5"/>
    </row>
    <row r="96" spans="1:4">
      <c r="A96" s="2">
        <v>91</v>
      </c>
      <c r="B96" s="45"/>
      <c r="C96" s="45"/>
      <c r="D96" s="5"/>
    </row>
    <row r="97" spans="1:4">
      <c r="A97" s="2">
        <v>92</v>
      </c>
      <c r="B97" s="45"/>
      <c r="C97" s="45"/>
      <c r="D97" s="5"/>
    </row>
    <row r="98" spans="1:4">
      <c r="A98" s="2">
        <v>93</v>
      </c>
      <c r="B98" s="45"/>
      <c r="C98" s="45"/>
      <c r="D98" s="5"/>
    </row>
    <row r="99" spans="1:4">
      <c r="A99" s="2">
        <v>94</v>
      </c>
      <c r="B99" s="45"/>
      <c r="C99" s="45"/>
      <c r="D99" s="5"/>
    </row>
    <row r="100" spans="1:4">
      <c r="A100" s="2">
        <v>95</v>
      </c>
      <c r="B100" s="45"/>
      <c r="C100" s="45"/>
      <c r="D100" s="5"/>
    </row>
    <row r="101" spans="1:4">
      <c r="A101" s="2">
        <v>96</v>
      </c>
      <c r="B101" s="45"/>
      <c r="C101" s="45"/>
      <c r="D101" s="5"/>
    </row>
    <row r="102" spans="1:4">
      <c r="A102" s="2">
        <v>97</v>
      </c>
      <c r="B102" s="45"/>
      <c r="C102" s="45"/>
      <c r="D102" s="5"/>
    </row>
    <row r="103" spans="1:4">
      <c r="A103" s="2">
        <v>98</v>
      </c>
      <c r="B103" s="45"/>
      <c r="C103" s="45"/>
      <c r="D103" s="5"/>
    </row>
    <row r="104" spans="1:4">
      <c r="A104" s="2">
        <v>99</v>
      </c>
      <c r="B104" s="45"/>
      <c r="C104" s="45"/>
      <c r="D104" s="5"/>
    </row>
    <row r="105" spans="1:4">
      <c r="A105" s="2">
        <v>100</v>
      </c>
      <c r="B105" s="45"/>
      <c r="C105" s="45"/>
      <c r="D105" s="5"/>
    </row>
  </sheetData>
  <mergeCells count="2">
    <mergeCell ref="A1:D1"/>
    <mergeCell ref="A3:D3"/>
  </mergeCells>
  <printOptions gridLines="1"/>
  <pageMargins left="0.70866141732283472" right="0.19685039370078741" top="0.74803149606299213" bottom="0.74803149606299213" header="0.31496062992125984" footer="0.31496062992125984"/>
  <pageSetup paperSize="9" orientation="portrait" horizontalDpi="360" verticalDpi="360" r:id="rId1"/>
  <headerFooter>
    <oddFooter>&amp;C&amp;P/4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Nevezési lista</vt:lpstr>
      <vt:lpstr>Munka1</vt:lpstr>
      <vt:lpstr>Versenyzők távonként</vt:lpstr>
      <vt:lpstr>Munka2</vt:lpstr>
      <vt:lpstr>Munka3</vt:lpstr>
      <vt:lpstr>Technikai</vt:lpstr>
      <vt:lpstr>Oktatási napló</vt:lpstr>
      <vt:lpstr>'Oktatási napló'!Nyomtatási_cím</vt:lpstr>
      <vt:lpstr>Technikai!Nyomtatási_cím</vt:lpstr>
      <vt:lpstr>'Nevezési lista'!Nyomtatási_terület</vt:lpstr>
      <vt:lpstr>'Oktatási napló'!Nyomtatási_terület</vt:lpstr>
      <vt:lpstr>Technikai!Nyomtatási_terület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Fábos László Attila</cp:lastModifiedBy>
  <cp:lastPrinted>2015-09-12T10:56:17Z</cp:lastPrinted>
  <dcterms:created xsi:type="dcterms:W3CDTF">2015-05-30T06:16:15Z</dcterms:created>
  <dcterms:modified xsi:type="dcterms:W3CDTF">2015-09-23T19:54:23Z</dcterms:modified>
</cp:coreProperties>
</file>